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alemi\Documents\My Web Sites\spc\"/>
    </mc:Choice>
  </mc:AlternateContent>
  <bookViews>
    <workbookView xWindow="0" yWindow="0" windowWidth="20490" windowHeight="8340" activeTab="2"/>
  </bookViews>
  <sheets>
    <sheet name="Satisfaction" sheetId="1" r:id="rId1"/>
    <sheet name="Data" sheetId="2" r:id="rId2"/>
    <sheet name="Physical Restraints" sheetId="3" r:id="rId3"/>
    <sheet name="CABG Mortality" sheetId="4" r:id="rId4"/>
    <sheet name="Over use of antibiotics" sheetId="5" r:id="rId5"/>
    <sheet name="Sheet6" sheetId="6" r:id="rId6"/>
  </sheets>
  <externalReferences>
    <externalReference r:id="rId7"/>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 l="1"/>
  <c r="E14" i="1"/>
  <c r="F14" i="1"/>
  <c r="G14" i="1"/>
  <c r="H14" i="1"/>
  <c r="I14" i="1"/>
  <c r="J14" i="1"/>
  <c r="K14" i="1"/>
  <c r="L14" i="1"/>
  <c r="M14" i="1"/>
  <c r="C14" i="1"/>
  <c r="D13" i="1"/>
  <c r="E13" i="1"/>
  <c r="F13" i="1"/>
  <c r="G13" i="1"/>
  <c r="H13" i="1"/>
  <c r="I13" i="1"/>
  <c r="J13" i="1"/>
  <c r="K13" i="1"/>
  <c r="L13" i="1"/>
  <c r="M13" i="1"/>
  <c r="C13" i="1"/>
  <c r="D11" i="1"/>
  <c r="E11" i="1"/>
  <c r="F11" i="1"/>
  <c r="G11" i="1"/>
  <c r="H11" i="1"/>
  <c r="I11" i="1"/>
  <c r="J11" i="1"/>
  <c r="K11" i="1"/>
  <c r="L11" i="1"/>
  <c r="M11" i="1"/>
  <c r="C11" i="1"/>
  <c r="C9" i="1"/>
  <c r="C10" i="1"/>
  <c r="C8" i="1"/>
  <c r="D15" i="1"/>
  <c r="E15" i="1"/>
  <c r="F15" i="1"/>
  <c r="G15" i="1"/>
  <c r="H15" i="1"/>
  <c r="I15" i="1"/>
  <c r="J15" i="1"/>
  <c r="K15" i="1"/>
  <c r="L15" i="1"/>
  <c r="M15" i="1"/>
  <c r="C15" i="1"/>
  <c r="D8" i="1"/>
  <c r="E8" i="1"/>
  <c r="F8" i="1"/>
  <c r="G8" i="1"/>
  <c r="H8" i="1"/>
  <c r="I8" i="1"/>
  <c r="J8" i="1"/>
  <c r="K8" i="1"/>
  <c r="L8" i="1"/>
  <c r="M8" i="1"/>
  <c r="C67" i="6" l="1"/>
  <c r="C68" i="6"/>
  <c r="C69" i="6"/>
  <c r="C70" i="6"/>
  <c r="C71" i="6"/>
  <c r="C72" i="6"/>
  <c r="C73" i="6"/>
  <c r="C66" i="6"/>
  <c r="B67" i="6"/>
  <c r="B68" i="6"/>
  <c r="B69" i="6"/>
  <c r="B70" i="6"/>
  <c r="B71" i="6"/>
  <c r="B72" i="6"/>
  <c r="B73" i="6"/>
  <c r="B66" i="6"/>
  <c r="C58" i="6"/>
  <c r="C57" i="6"/>
  <c r="C56" i="6"/>
  <c r="C55" i="6"/>
  <c r="I22" i="6"/>
  <c r="H23" i="6"/>
  <c r="H24" i="6"/>
  <c r="H25" i="6"/>
  <c r="H26" i="6"/>
  <c r="H27" i="6"/>
  <c r="H28" i="6"/>
  <c r="H29" i="6"/>
  <c r="H22" i="6"/>
  <c r="G22" i="6"/>
  <c r="F25" i="6"/>
  <c r="F26" i="6"/>
  <c r="F27" i="6"/>
  <c r="F28" i="6"/>
  <c r="F29" i="6"/>
  <c r="F23" i="6"/>
  <c r="F24" i="6"/>
  <c r="F22" i="6"/>
  <c r="E23" i="6"/>
  <c r="E24" i="6"/>
  <c r="E25" i="6"/>
  <c r="E26" i="6"/>
  <c r="E27" i="6"/>
  <c r="E28" i="6"/>
  <c r="E29" i="6"/>
  <c r="E22" i="6"/>
  <c r="J3" i="6"/>
  <c r="J4" i="6"/>
  <c r="J5" i="6"/>
  <c r="J6" i="6"/>
  <c r="J7" i="6"/>
  <c r="J8" i="6"/>
  <c r="J9" i="6"/>
  <c r="J2" i="6"/>
  <c r="D11" i="6"/>
  <c r="T3" i="5" l="1"/>
  <c r="U3" i="5" s="1"/>
  <c r="T4" i="5"/>
  <c r="V4" i="5" s="1"/>
  <c r="T5" i="5"/>
  <c r="U5" i="5" s="1"/>
  <c r="T6" i="5"/>
  <c r="V6" i="5" s="1"/>
  <c r="T7" i="5"/>
  <c r="V7" i="5" s="1"/>
  <c r="T8" i="5"/>
  <c r="U8" i="5" s="1"/>
  <c r="T2" i="5"/>
  <c r="U2" i="5" s="1"/>
  <c r="M9" i="5"/>
  <c r="L9" i="5"/>
  <c r="R3" i="5"/>
  <c r="R4" i="5"/>
  <c r="R5" i="5"/>
  <c r="R6" i="5"/>
  <c r="R7" i="5"/>
  <c r="R8" i="5"/>
  <c r="R2" i="5"/>
  <c r="Q3" i="5"/>
  <c r="Q4" i="5"/>
  <c r="Q5" i="5"/>
  <c r="Q6" i="5"/>
  <c r="Q7" i="5"/>
  <c r="Q8" i="5"/>
  <c r="Q2" i="5"/>
  <c r="J19" i="4"/>
  <c r="U6" i="5" l="1"/>
  <c r="L10" i="5"/>
  <c r="U4" i="5"/>
  <c r="U7" i="5"/>
  <c r="V2" i="5"/>
  <c r="V8" i="5"/>
  <c r="V3" i="5"/>
  <c r="V5" i="5"/>
  <c r="J21" i="4"/>
  <c r="E24" i="4" s="1"/>
  <c r="J20" i="4"/>
  <c r="C24" i="4" s="1"/>
  <c r="J22" i="4"/>
  <c r="H23" i="4" s="1"/>
  <c r="E23" i="4"/>
  <c r="C23" i="4" l="1"/>
  <c r="H24" i="4"/>
  <c r="I10" i="3" l="1"/>
  <c r="K2" i="3" s="1"/>
  <c r="I9" i="3"/>
  <c r="B13" i="3" l="1"/>
  <c r="B14" i="3"/>
</calcChain>
</file>

<file path=xl/sharedStrings.xml><?xml version="1.0" encoding="utf-8"?>
<sst xmlns="http://schemas.openxmlformats.org/spreadsheetml/2006/main" count="2571" uniqueCount="363">
  <si>
    <t>Provider ID</t>
  </si>
  <si>
    <t>Hospital Name</t>
  </si>
  <si>
    <t>SIBLEY MEMORIAL HOSPITAL</t>
  </si>
  <si>
    <t>GEORGE WASHINGTON UNIV HOSPITAL</t>
  </si>
  <si>
    <t>HOWARD UNIVERSITY HOSPITAL</t>
  </si>
  <si>
    <t>MEDSTAR GEORGETOWN UNIVERSITY HOSPITAL</t>
  </si>
  <si>
    <t>PROVIDENCE HOSPITAL</t>
  </si>
  <si>
    <t>UNITED MEDICAL CENTER</t>
  </si>
  <si>
    <t>MEDSTAR WASHINGTON HOSPITAL CENTER</t>
  </si>
  <si>
    <t>Average</t>
  </si>
  <si>
    <t>SD</t>
  </si>
  <si>
    <t>Grand Average</t>
  </si>
  <si>
    <t>LCL</t>
  </si>
  <si>
    <t>UCL</t>
  </si>
  <si>
    <t>Provider_Number</t>
  </si>
  <si>
    <t>Hospital_Name</t>
  </si>
  <si>
    <t>Address</t>
  </si>
  <si>
    <t>City</t>
  </si>
  <si>
    <t>State</t>
  </si>
  <si>
    <t>ZIP_Code</t>
  </si>
  <si>
    <t>County_Name</t>
  </si>
  <si>
    <t>HBIPS-2_Measure_Description</t>
  </si>
  <si>
    <t>HBIPS-2_Overall_Rate_Per_1000</t>
  </si>
  <si>
    <t>HBIPS-2_Overall_Num</t>
  </si>
  <si>
    <t>HBIPS-2_Overall_Den</t>
  </si>
  <si>
    <t>HBIPS-2_Overall_Footnote</t>
  </si>
  <si>
    <t>HBIPS-3_Measure_Description</t>
  </si>
  <si>
    <t>HBIPS-3_Overall_Rate_Per_1000</t>
  </si>
  <si>
    <t>HBIPS-3_Overall_Num</t>
  </si>
  <si>
    <t>HBIPS-3_Overall_Den</t>
  </si>
  <si>
    <t>HBIPS-3_Overall_Footnote</t>
  </si>
  <si>
    <t>HBIPS-5_Measure_Description</t>
  </si>
  <si>
    <t>HBIPS-5_Overall_%_of_Total</t>
  </si>
  <si>
    <t>HBIPS-5_Overall_Num</t>
  </si>
  <si>
    <t>HBIPS-5_Overall_Den</t>
  </si>
  <si>
    <t>HBIPS-5_Overall_Footnote</t>
  </si>
  <si>
    <t>SUB-1_Measure_Description</t>
  </si>
  <si>
    <t>SUB-1_%</t>
  </si>
  <si>
    <t>SUB-1_Numerator</t>
  </si>
  <si>
    <t>SUB-1_Denominator</t>
  </si>
  <si>
    <t>SUB-1_Footnote</t>
  </si>
  <si>
    <t xml:space="preserve"> SUB-2/-2a_Measure_Description</t>
  </si>
  <si>
    <t>SUB-2_%</t>
  </si>
  <si>
    <t>SUB-2_Numerator</t>
  </si>
  <si>
    <t>SUB-2_Denominator</t>
  </si>
  <si>
    <t xml:space="preserve">SUB-2_Footnote </t>
  </si>
  <si>
    <t>SUB-2a_%</t>
  </si>
  <si>
    <t>SUB-2a_Numerator</t>
  </si>
  <si>
    <t>SUB-2a_Denominator</t>
  </si>
  <si>
    <t xml:space="preserve">SUB-2a_Footnote </t>
  </si>
  <si>
    <t xml:space="preserve"> TOB-1_Measure_Description</t>
  </si>
  <si>
    <t>TOB-1_%</t>
  </si>
  <si>
    <t>TOB-1_Numerator</t>
  </si>
  <si>
    <t>TOB-1_Denominator</t>
  </si>
  <si>
    <t>TOB-1_Footnote</t>
  </si>
  <si>
    <t>TOB-2/-2a_Measure_Desc</t>
  </si>
  <si>
    <t>TOB-2_%</t>
  </si>
  <si>
    <t>TOB-2_Numerator</t>
  </si>
  <si>
    <t>TOB-2_Denominator</t>
  </si>
  <si>
    <t>TOB-2_Footnote</t>
  </si>
  <si>
    <t>TOB-2a_%</t>
  </si>
  <si>
    <t>TOB-2a_Numerator</t>
  </si>
  <si>
    <t>TOB-2a_Denominator</t>
  </si>
  <si>
    <t>TOB-2a_Footnote</t>
  </si>
  <si>
    <t>TOB-3/-3a_Measure_Description</t>
  </si>
  <si>
    <t>TOB-3_%</t>
  </si>
  <si>
    <t>TOB-3_Numerator</t>
  </si>
  <si>
    <t>TOB-3_Denominator</t>
  </si>
  <si>
    <t>TOB-3_Footnote</t>
  </si>
  <si>
    <t>TOB-3a_%</t>
  </si>
  <si>
    <t>TOB-3a_Numerator</t>
  </si>
  <si>
    <t>TOB-3a_Denominator</t>
  </si>
  <si>
    <t>TOB-3a_Footnote</t>
  </si>
  <si>
    <t>PEoC_Measure_Description</t>
  </si>
  <si>
    <t>PEoC_Assessed_Response</t>
  </si>
  <si>
    <t>PEoC_Assessed_Footnote</t>
  </si>
  <si>
    <t>EHR_Use_Measure_Description</t>
  </si>
  <si>
    <t>EHR_Use_Response</t>
  </si>
  <si>
    <t>EHR_Use_Footnote</t>
  </si>
  <si>
    <t>HIE_Measure_Description</t>
  </si>
  <si>
    <t>HIE_Response</t>
  </si>
  <si>
    <t>HIE_Footnote</t>
  </si>
  <si>
    <t>Start_Date</t>
  </si>
  <si>
    <t>End_Date</t>
  </si>
  <si>
    <t>FUH_Measure_Description</t>
  </si>
  <si>
    <t>FUH-30_%</t>
  </si>
  <si>
    <t>FUH-30_Numerator</t>
  </si>
  <si>
    <t>FUH-30_Denominator</t>
  </si>
  <si>
    <t>FUH-30_Footnote</t>
  </si>
  <si>
    <t>FUH-7_%</t>
  </si>
  <si>
    <t>FUH-7_Numerator</t>
  </si>
  <si>
    <t>FUH-7_Denominator</t>
  </si>
  <si>
    <t>FUH-7_Footnote</t>
  </si>
  <si>
    <t>FUH_Measure_Start_Date</t>
  </si>
  <si>
    <t>FUH_Measure_End_Date</t>
  </si>
  <si>
    <t>IMM-2_Measure_Description</t>
  </si>
  <si>
    <t>IMM-2_%</t>
  </si>
  <si>
    <t>IMM-2_Numerator</t>
  </si>
  <si>
    <t>IMM-2_Denominator</t>
  </si>
  <si>
    <t>IMM-2_Footnote</t>
  </si>
  <si>
    <t>HCP_Measure_Description</t>
  </si>
  <si>
    <t>HCP_%</t>
  </si>
  <si>
    <t>HCP_Numerator</t>
  </si>
  <si>
    <t>HCP_Denominator</t>
  </si>
  <si>
    <t>HCP_Footnote</t>
  </si>
  <si>
    <t>Flu_Season_Start_Date</t>
  </si>
  <si>
    <t>Flu_Season_End_Date</t>
  </si>
  <si>
    <t xml:space="preserve">900 23RD ST NW </t>
  </si>
  <si>
    <t>WASHINGTON</t>
  </si>
  <si>
    <t>DC</t>
  </si>
  <si>
    <t>District of Columbia</t>
  </si>
  <si>
    <t>Hours of physical-restraint use</t>
  </si>
  <si>
    <t>Hours of seclusion</t>
  </si>
  <si>
    <t>Patients discharged on multiple antipsychotic medications with appropriate justification</t>
  </si>
  <si>
    <t>Alcohol Use Screening</t>
  </si>
  <si>
    <t>Alcohol Use Brief Intervention Provided or Offered</t>
  </si>
  <si>
    <t>Tobacco Use Screening</t>
  </si>
  <si>
    <t>Tobacco Use Treatment (during the hospital stay)</t>
  </si>
  <si>
    <t>Tobacco Use Treatment Provided or Offered at Discharge</t>
  </si>
  <si>
    <t>Assessment of Patient Experience of Care</t>
  </si>
  <si>
    <t>No</t>
  </si>
  <si>
    <t>Use of an Electronic Health Record</t>
  </si>
  <si>
    <t>Paper or Other Form</t>
  </si>
  <si>
    <t>Interoperable health information exchanged with HISP</t>
  </si>
  <si>
    <t>Percent of patients receiving follow-up care within 30 days (FUH-30) or within 7 days (FUH-7) after hospitalization for mental illness</t>
  </si>
  <si>
    <t>Not Available</t>
  </si>
  <si>
    <t xml:space="preserve"> </t>
  </si>
  <si>
    <t>Influenza Immunization</t>
  </si>
  <si>
    <t>Healthcare Personnel Influenza Vaccination</t>
  </si>
  <si>
    <t xml:space="preserve">3800 RESERVOIR RD </t>
  </si>
  <si>
    <t xml:space="preserve">5255 LOUGHBORO RD NW </t>
  </si>
  <si>
    <t>Yes</t>
  </si>
  <si>
    <t>Certified EHR Technology</t>
  </si>
  <si>
    <t>110 IRVING ST NW ROOM 2A-39</t>
  </si>
  <si>
    <t>ST ELIZABETHS HOSPITAL</t>
  </si>
  <si>
    <t xml:space="preserve">1100 ALABAMA AVENUE, SE </t>
  </si>
  <si>
    <t>PSYCHIATRIC INSTITUTE OF WASHINGTON DC</t>
  </si>
  <si>
    <t xml:space="preserve">4228 WISCONSIN AVENUE, NW </t>
  </si>
  <si>
    <t>HBIPS-6_Measure_Description</t>
  </si>
  <si>
    <t>HBIPS-6_Overall_%_of_Total</t>
  </si>
  <si>
    <t>HBIPS-6_Overall_Num</t>
  </si>
  <si>
    <t>HBIPS-6_Overall_Den</t>
  </si>
  <si>
    <t>HBIPS-6_Overall_Footnote</t>
  </si>
  <si>
    <t>HBIPS-7_Measure_Description</t>
  </si>
  <si>
    <t>HBIPS-7_Overall_%_of_Total</t>
  </si>
  <si>
    <t>HBIPS-7_Overall_Num</t>
  </si>
  <si>
    <t>HBIPS-7_Overall_Den</t>
  </si>
  <si>
    <t>HBIPS-7_Overall_Footnote</t>
  </si>
  <si>
    <t>TOB-1_Measure_Description</t>
  </si>
  <si>
    <t>TOB-2/-2a_Denominator</t>
  </si>
  <si>
    <t>TOB-2/-2a__Denominator</t>
  </si>
  <si>
    <t>Post-discharge continuing care plan created</t>
  </si>
  <si>
    <t>Post-discharge continuing care plan transmitted to the next level of care provider upon discharge</t>
  </si>
  <si>
    <t xml:space="preserve">1310 SOUTHERN AVENUE  SE </t>
  </si>
  <si>
    <t>HBIPS-2_1-12_Rate_Per_1000</t>
  </si>
  <si>
    <t>HBIPS-2_1-12_Num</t>
  </si>
  <si>
    <t>HBIPS-2_1-12_Den</t>
  </si>
  <si>
    <t>HBIPS-2_1-12_Footnote</t>
  </si>
  <si>
    <t>HBIPS-2_13-17_Rate_Per_1000</t>
  </si>
  <si>
    <t>HBIPS-2_13-17_Num</t>
  </si>
  <si>
    <t>HBIPS-2_13-17_Den</t>
  </si>
  <si>
    <t>HBIPS-2_13-17_Footnote</t>
  </si>
  <si>
    <t>HBIPS-2_18-64_Rate_Per_1000</t>
  </si>
  <si>
    <t>HBIPS-2_18-64_Num</t>
  </si>
  <si>
    <t>HBIPS-2_18-64_Den</t>
  </si>
  <si>
    <t>HBIPS-2_18-64_Footnote</t>
  </si>
  <si>
    <t>HBIPS-2_65_Over_Rate_Per_1000</t>
  </si>
  <si>
    <t>HBIPS-2_65_Over_Num</t>
  </si>
  <si>
    <t>HBIPS-2_65_Over_Den</t>
  </si>
  <si>
    <t>HBIPS-2_65_Over_Footnote</t>
  </si>
  <si>
    <t>HBIPS-3_1-12_Rate_Per_1000</t>
  </si>
  <si>
    <t>HBIPS-3_1-12_Num</t>
  </si>
  <si>
    <t>HBIPS-3_1-12_Den</t>
  </si>
  <si>
    <t>HBIPS-3_1-12_Footnote</t>
  </si>
  <si>
    <t>HBIPS-3_13-17_Rate_Per_1000</t>
  </si>
  <si>
    <t>HBIPS-3_13-17_Num</t>
  </si>
  <si>
    <t>HBIPS-3_13-17_Den</t>
  </si>
  <si>
    <t>HBIPS-3_13-17_Footnote</t>
  </si>
  <si>
    <t>HBIPS-3_18-64_Rate_Per_1000</t>
  </si>
  <si>
    <t>HBIPS-3_18-64_Num</t>
  </si>
  <si>
    <t>HBIPS-3_18-64_Den</t>
  </si>
  <si>
    <t>HBIPS-3_18-64_Footnote</t>
  </si>
  <si>
    <t>HBIPS-3_65_Over_Rate_Per_1000</t>
  </si>
  <si>
    <t>HBIPS-3_65_Over_Num</t>
  </si>
  <si>
    <t>HBIPS-3_65_Over_Den</t>
  </si>
  <si>
    <t>HBIPS-3_65_Over_Footnote</t>
  </si>
  <si>
    <t>HBIPS-4_Measure_Description</t>
  </si>
  <si>
    <t>HBIPS-4_Overall_%_of_Total</t>
  </si>
  <si>
    <t>HBIPS-4_Overall_Num</t>
  </si>
  <si>
    <t>HBIPS-4_Overall_Den</t>
  </si>
  <si>
    <t>HBIPS-4_Overall_Footnote</t>
  </si>
  <si>
    <t>HBIPS-4_1-12_%_of_Total</t>
  </si>
  <si>
    <t>HBIPS-4_1-12_Num</t>
  </si>
  <si>
    <t>HBIPS-4_1-12_Den</t>
  </si>
  <si>
    <t>HBIPS-4_1-12_Footnote</t>
  </si>
  <si>
    <t>HBIPS-4_13-17_%_of_Total</t>
  </si>
  <si>
    <t>HBIPS-4_13-17_Num</t>
  </si>
  <si>
    <t>HBIPS-4_13-17_Den</t>
  </si>
  <si>
    <t>HBIPS-4_13-17_Footnote</t>
  </si>
  <si>
    <t>HBIPS-4_18-64_%_of_Total</t>
  </si>
  <si>
    <t>HBIPS-4_18-64_Num</t>
  </si>
  <si>
    <t>HBIPS-4_18-64_Den</t>
  </si>
  <si>
    <t>HBIPS-4_18-64_Footnote</t>
  </si>
  <si>
    <t>HBIPS-4_65_Over_%_of_Total</t>
  </si>
  <si>
    <t>HBIPS-4_65_Over_Num</t>
  </si>
  <si>
    <t>HBIPS-4_65_Over_Den</t>
  </si>
  <si>
    <t>HBIPS-4_65_Over_Footnote</t>
  </si>
  <si>
    <t>HBIPS-5_1-12_%_of_Total</t>
  </si>
  <si>
    <t>HBIPS-5_1-12_Num</t>
  </si>
  <si>
    <t>HBIPS-5_1-12_Den</t>
  </si>
  <si>
    <t>HBIPS-5_1-12_Footnote</t>
  </si>
  <si>
    <t>HBIPS-5_13-17_%_of_Total</t>
  </si>
  <si>
    <t>HBIPS-5_13-17_Num</t>
  </si>
  <si>
    <t>HBIPS-5_13-17_Den</t>
  </si>
  <si>
    <t>HBIPS-5_13-17_Footnote</t>
  </si>
  <si>
    <t>HBIPS-5_18-64_%_of_Total</t>
  </si>
  <si>
    <t>HBIPS-5_18-64_Num</t>
  </si>
  <si>
    <t>HBIPS-5_18-64_Den</t>
  </si>
  <si>
    <t>HBIPS-5_18-64_Footnote</t>
  </si>
  <si>
    <t>HBIPS-5_65_Over_%_of_Total</t>
  </si>
  <si>
    <t>HBIPS-5_65_Over_Num</t>
  </si>
  <si>
    <t>HBIPS-5_65_Over_Den</t>
  </si>
  <si>
    <t>HBIPS-5_65_Over_Footnote</t>
  </si>
  <si>
    <t>HBIPS-6_1-12_%_of_Total</t>
  </si>
  <si>
    <t>HBIPS-6_1-12_Num</t>
  </si>
  <si>
    <t>HBIPS-6_1-12_Den</t>
  </si>
  <si>
    <t>HBIPS-6_1-12_Footnote</t>
  </si>
  <si>
    <t>HBIPS-6_13-17_%_of_Total</t>
  </si>
  <si>
    <t>HBIPS-6_13-17_Num</t>
  </si>
  <si>
    <t>HBIPS-6_13-17_Den</t>
  </si>
  <si>
    <t>HBIPS-6_13-17_Footnote</t>
  </si>
  <si>
    <t>HBIPS-6_18-64_%_of_Total</t>
  </si>
  <si>
    <t>HBIPS-6_18-64_Num</t>
  </si>
  <si>
    <t>HBIPS-6_18-64_Den</t>
  </si>
  <si>
    <t>HBIPS-6_18-64_Footnote</t>
  </si>
  <si>
    <t>HBIPS-6_65_Over_%_of_Total</t>
  </si>
  <si>
    <t>HBIPS-6_65_Over_Num</t>
  </si>
  <si>
    <t>HBIPS-6_65_Over_Den</t>
  </si>
  <si>
    <t>HBIPS-6_65_Over_Footnote</t>
  </si>
  <si>
    <t>HBIPS-7_1-12_%_of_Total</t>
  </si>
  <si>
    <t>HBIPS-7_1-12_Num</t>
  </si>
  <si>
    <t>HBIPS-7_1-12_Den</t>
  </si>
  <si>
    <t>HBIPS-7_1-12_Footnote</t>
  </si>
  <si>
    <t>HBIPS-7_13-17_%_of_Total</t>
  </si>
  <si>
    <t>HBIPS-7_13-17_Num</t>
  </si>
  <si>
    <t>HBIPS-7_13-17_Den</t>
  </si>
  <si>
    <t>HBIPS-7_13-17_Footnote</t>
  </si>
  <si>
    <t>HBIPS-7_18-64_%_of_Total</t>
  </si>
  <si>
    <t>HBIPS-7_18-64_Num</t>
  </si>
  <si>
    <t>HBIPS-7_18-64_Den</t>
  </si>
  <si>
    <t>HBIPS-7_18-64_Footnote</t>
  </si>
  <si>
    <t>HBIPS-7_65_Over_%_of_Total</t>
  </si>
  <si>
    <t>HBIPS-7_65_Over_Num</t>
  </si>
  <si>
    <t>HBIPS-7_65_Over_Den</t>
  </si>
  <si>
    <t>HBIPS-7_65_Over_Footnote</t>
  </si>
  <si>
    <t>900 23RD ST NW</t>
  </si>
  <si>
    <t>DISTRICT OF COLUMBIA</t>
  </si>
  <si>
    <t>Patients discharged on multiple antipsychotic medications</t>
  </si>
  <si>
    <t>Highest level typical use of an EHR system</t>
  </si>
  <si>
    <t>3800 RESERVOIR RD</t>
  </si>
  <si>
    <t>5255 LOUGHBORO RD NW</t>
  </si>
  <si>
    <t>1310 SOUTHERN AVENUE  SE</t>
  </si>
  <si>
    <t>110 IRVING ST NW</t>
  </si>
  <si>
    <t>1100 ALABAMA AVENUE, SE</t>
  </si>
  <si>
    <t>4228 WISCONSIN AVENUE, NW</t>
  </si>
  <si>
    <t>average</t>
  </si>
  <si>
    <t>ID</t>
  </si>
  <si>
    <t>Hospital</t>
  </si>
  <si>
    <t>Year</t>
  </si>
  <si>
    <t>sd</t>
  </si>
  <si>
    <t>sd_timePeriod</t>
  </si>
  <si>
    <t>Time_period</t>
  </si>
  <si>
    <t>Total_pts_screened</t>
  </si>
  <si>
    <t>Hours_of_restraint</t>
  </si>
  <si>
    <t>ZIP Code</t>
  </si>
  <si>
    <t>County Name</t>
  </si>
  <si>
    <t>Phone Number</t>
  </si>
  <si>
    <t>Measure Name</t>
  </si>
  <si>
    <t>Measure ID</t>
  </si>
  <si>
    <t>Compared to National</t>
  </si>
  <si>
    <t>Denominator</t>
  </si>
  <si>
    <t>Score</t>
  </si>
  <si>
    <t>Lower Estimate</t>
  </si>
  <si>
    <t>Higher Estimate</t>
  </si>
  <si>
    <t>Footnote</t>
  </si>
  <si>
    <t>Measure Start Date</t>
  </si>
  <si>
    <t>Measure End Date</t>
  </si>
  <si>
    <t>Blood stream infection after surgery</t>
  </si>
  <si>
    <t>PSI_13_POST_SEPSIS</t>
  </si>
  <si>
    <t>No Different than the National Rate</t>
  </si>
  <si>
    <t>2041 GEORGIA AVE NW</t>
  </si>
  <si>
    <t>1150 VARNUM ST NE</t>
  </si>
  <si>
    <t>grandrate</t>
  </si>
  <si>
    <t>Medstar washington hospital in comparison to others in DC for Mort_30_CABG</t>
  </si>
  <si>
    <t>_2013</t>
  </si>
  <si>
    <t>SD_2014</t>
  </si>
  <si>
    <t>SD_2015</t>
  </si>
  <si>
    <t>UCL_2013</t>
  </si>
  <si>
    <t>2014_UCL</t>
  </si>
  <si>
    <t>2015_UCL</t>
  </si>
  <si>
    <t>LCL_2013</t>
  </si>
  <si>
    <t>LCL_2014</t>
  </si>
  <si>
    <t>2015_LCL</t>
  </si>
  <si>
    <t>Medstar</t>
  </si>
  <si>
    <t>Surgical Care Improvement Project</t>
  </si>
  <si>
    <t>SCIP_INF_3</t>
  </si>
  <si>
    <t>Prophylactic antibiotics discontinued within 24 hours after surgery end time</t>
  </si>
  <si>
    <t>2 - Data submitted were based on a sample of cases/patients.</t>
  </si>
  <si>
    <t>Condition</t>
  </si>
  <si>
    <t>Sample</t>
  </si>
  <si>
    <t>2 - Data submitted were based on a sample of cases/patients., 3 - Results are based on a shorter time period than required.</t>
  </si>
  <si>
    <t>5 - Results are not available for this reporting period.</t>
  </si>
  <si>
    <t>mid_point</t>
  </si>
  <si>
    <t>SUM</t>
  </si>
  <si>
    <t>GRAND RATE P</t>
  </si>
  <si>
    <t>Grand rate p</t>
  </si>
  <si>
    <t>sd_each_period</t>
  </si>
  <si>
    <t>rate of overuse</t>
  </si>
  <si>
    <r>
      <rPr>
        <sz val="11"/>
        <color rgb="FFFF0000"/>
        <rFont val="Calibri"/>
        <family val="2"/>
        <scheme val="minor"/>
      </rPr>
      <t>NOTE</t>
    </r>
    <r>
      <rPr>
        <sz val="11"/>
        <color theme="1"/>
        <rFont val="Calibri"/>
        <family val="2"/>
        <scheme val="minor"/>
      </rPr>
      <t>:score and sample from 1/1/2015 to 9/30/2015 not available.</t>
    </r>
  </si>
  <si>
    <t>090011</t>
  </si>
  <si>
    <t>Emergency Department</t>
  </si>
  <si>
    <t>OP_21</t>
  </si>
  <si>
    <t>Median time to pain med</t>
  </si>
  <si>
    <t>07/01/2013</t>
  </si>
  <si>
    <t>06/30/2014</t>
  </si>
  <si>
    <t>10/01/2013</t>
  </si>
  <si>
    <t>09/30/2014</t>
  </si>
  <si>
    <t>01/01/2014</t>
  </si>
  <si>
    <t>12/31/2014</t>
  </si>
  <si>
    <t>04/01/2013</t>
  </si>
  <si>
    <t>03/31/2014</t>
  </si>
  <si>
    <t>04/01/2014</t>
  </si>
  <si>
    <t>03/31/2015</t>
  </si>
  <si>
    <t>07/01/2014</t>
  </si>
  <si>
    <t>06/30/2015</t>
  </si>
  <si>
    <t>10/01/2014</t>
  </si>
  <si>
    <t>09/30/2015</t>
  </si>
  <si>
    <t>01/01/2015</t>
  </si>
  <si>
    <t>12/31/2015</t>
  </si>
  <si>
    <t>median</t>
  </si>
  <si>
    <t>Mid_point</t>
  </si>
  <si>
    <t>Benchmark</t>
  </si>
  <si>
    <t>Above Benchmark</t>
  </si>
  <si>
    <t>Consecutive above benchmark</t>
  </si>
  <si>
    <t>Ratio</t>
  </si>
  <si>
    <t>Tukey</t>
  </si>
  <si>
    <t>Sorted ASC</t>
  </si>
  <si>
    <t>UF</t>
  </si>
  <si>
    <t>LF</t>
  </si>
  <si>
    <t>FS</t>
  </si>
  <si>
    <t>Observed score</t>
  </si>
  <si>
    <t>MEDSTAR Washington</t>
  </si>
  <si>
    <t>LCL for DC Hospitals</t>
  </si>
  <si>
    <t>UCL for DC Hospitals</t>
  </si>
  <si>
    <t xml:space="preserve"> 7/1/2016</t>
  </si>
  <si>
    <t xml:space="preserve"> 4/1/2016</t>
  </si>
  <si>
    <t>As a conclusion, patients on Medstar Washingtom Hospital Center are more satisfied than patients in Sibley</t>
  </si>
  <si>
    <t>Standard Deviation for time period</t>
  </si>
  <si>
    <t>UCL DC Hospitals</t>
  </si>
  <si>
    <t>LCL DC Hospitals</t>
  </si>
  <si>
    <t>DC Hospitals UCL</t>
  </si>
  <si>
    <t>DC Hospitals LCL</t>
  </si>
  <si>
    <t>Medstar Washington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</si>
</sst>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FF0000"/>
      <name val="Calibri"/>
      <family val="2"/>
      <scheme val="minor"/>
    </font>
    <font>
      <sz val="11"/>
      <color indexed="8"/>
      <name val="Calibri"/>
      <family val="2"/>
    </font>
    <font>
      <sz val="10"/>
      <color indexed="8"/>
      <name val="Arial"/>
      <family val="2"/>
    </font>
    <font>
      <sz val="11"/>
      <color theme="1"/>
      <name val="Calibri"/>
      <family val="2"/>
      <scheme val="minor"/>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s>
  <cellStyleXfs count="3">
    <xf numFmtId="0" fontId="0" fillId="0" borderId="0"/>
    <xf numFmtId="0" fontId="3" fillId="0" borderId="0"/>
    <xf numFmtId="9" fontId="4" fillId="0" borderId="0" applyFont="0" applyFill="0" applyBorder="0" applyAlignment="0" applyProtection="0"/>
  </cellStyleXfs>
  <cellXfs count="12">
    <xf numFmtId="0" fontId="0" fillId="0" borderId="0" xfId="0"/>
    <xf numFmtId="0" fontId="0" fillId="0" borderId="0" xfId="0" applyAlignment="1">
      <alignment vertical="top" wrapText="1"/>
    </xf>
    <xf numFmtId="14" fontId="0" fillId="0" borderId="0" xfId="0" applyNumberFormat="1"/>
    <xf numFmtId="0" fontId="2" fillId="2" borderId="1" xfId="1" applyFont="1" applyFill="1" applyBorder="1" applyAlignment="1">
      <alignment horizontal="center"/>
    </xf>
    <xf numFmtId="0" fontId="2" fillId="0" borderId="2" xfId="1" applyFont="1" applyFill="1" applyBorder="1" applyAlignment="1"/>
    <xf numFmtId="0" fontId="2" fillId="0" borderId="2" xfId="1" applyNumberFormat="1" applyFont="1" applyFill="1" applyBorder="1" applyAlignment="1"/>
    <xf numFmtId="14" fontId="2" fillId="0" borderId="2" xfId="1" applyNumberFormat="1" applyFont="1" applyFill="1" applyBorder="1" applyAlignment="1"/>
    <xf numFmtId="0" fontId="2" fillId="2" borderId="3" xfId="1" applyFont="1" applyFill="1" applyBorder="1" applyAlignment="1">
      <alignment horizontal="center"/>
    </xf>
    <xf numFmtId="0" fontId="2" fillId="0" borderId="0" xfId="1" applyFont="1" applyFill="1" applyBorder="1" applyAlignment="1"/>
    <xf numFmtId="14" fontId="0" fillId="0" borderId="0" xfId="0" applyNumberFormat="1" applyAlignment="1">
      <alignment vertical="top" wrapText="1"/>
    </xf>
    <xf numFmtId="1" fontId="0" fillId="0" borderId="0" xfId="0" applyNumberFormat="1"/>
    <xf numFmtId="9" fontId="0" fillId="0" borderId="0" xfId="2" applyFont="1"/>
  </cellXfs>
  <cellStyles count="3">
    <cellStyle name="Normal" xfId="0" builtinId="0"/>
    <cellStyle name="Normal_Sheet6"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a:t>Patient Satisfaction with Medstar Washington Center vs. Other  Hospitals in D.C.</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Satisfaction!$B$13</c:f>
              <c:strCache>
                <c:ptCount val="1"/>
                <c:pt idx="0">
                  <c:v>LCL for DC Hospitals</c:v>
                </c:pt>
              </c:strCache>
            </c:strRef>
          </c:tx>
          <c:spPr>
            <a:ln w="28575" cap="rnd">
              <a:solidFill>
                <a:srgbClr val="FF0000"/>
              </a:solidFill>
              <a:round/>
            </a:ln>
            <a:effectLst/>
          </c:spPr>
          <c:marker>
            <c:symbol val="none"/>
          </c:marker>
          <c:cat>
            <c:strRef>
              <c:f>Satisfaction!$C$1:$M$1</c:f>
              <c:strCache>
                <c:ptCount val="11"/>
                <c:pt idx="0">
                  <c:v>1/1/2014</c:v>
                </c:pt>
                <c:pt idx="1">
                  <c:v>4/1/2014</c:v>
                </c:pt>
                <c:pt idx="2">
                  <c:v>7/1/2014</c:v>
                </c:pt>
                <c:pt idx="3">
                  <c:v>10/1/2014</c:v>
                </c:pt>
                <c:pt idx="4">
                  <c:v>1/1/2015</c:v>
                </c:pt>
                <c:pt idx="5">
                  <c:v>4/1/2015</c:v>
                </c:pt>
                <c:pt idx="6">
                  <c:v>7/1/2015</c:v>
                </c:pt>
                <c:pt idx="7">
                  <c:v>10/1/2015</c:v>
                </c:pt>
                <c:pt idx="8">
                  <c:v>1/1/2016</c:v>
                </c:pt>
                <c:pt idx="9">
                  <c:v> 4/1/2016</c:v>
                </c:pt>
                <c:pt idx="10">
                  <c:v> 7/1/2016</c:v>
                </c:pt>
              </c:strCache>
            </c:strRef>
          </c:cat>
          <c:val>
            <c:numRef>
              <c:f>Satisfaction!$C$13:$M$13</c:f>
              <c:numCache>
                <c:formatCode>General</c:formatCode>
                <c:ptCount val="11"/>
                <c:pt idx="0">
                  <c:v>74.257362033844728</c:v>
                </c:pt>
                <c:pt idx="1">
                  <c:v>74.257362033844728</c:v>
                </c:pt>
                <c:pt idx="2">
                  <c:v>74.257362033844728</c:v>
                </c:pt>
                <c:pt idx="3">
                  <c:v>74.257362033844728</c:v>
                </c:pt>
                <c:pt idx="4">
                  <c:v>74.257362033844728</c:v>
                </c:pt>
                <c:pt idx="5">
                  <c:v>74.257362033844728</c:v>
                </c:pt>
                <c:pt idx="6">
                  <c:v>74.257362033844728</c:v>
                </c:pt>
                <c:pt idx="7">
                  <c:v>74.257362033844728</c:v>
                </c:pt>
                <c:pt idx="8">
                  <c:v>74.257362033844728</c:v>
                </c:pt>
                <c:pt idx="9">
                  <c:v>74.257362033844728</c:v>
                </c:pt>
                <c:pt idx="10">
                  <c:v>74.257362033844728</c:v>
                </c:pt>
              </c:numCache>
            </c:numRef>
          </c:val>
          <c:smooth val="0"/>
          <c:extLst xmlns:c16r2="http://schemas.microsoft.com/office/drawing/2015/06/chart">
            <c:ext xmlns:c16="http://schemas.microsoft.com/office/drawing/2014/chart" uri="{C3380CC4-5D6E-409C-BE32-E72D297353CC}">
              <c16:uniqueId val="{00000000-DC23-48F3-B580-E3FACE77CBEE}"/>
            </c:ext>
          </c:extLst>
        </c:ser>
        <c:ser>
          <c:idx val="1"/>
          <c:order val="1"/>
          <c:tx>
            <c:strRef>
              <c:f>Satisfaction!$B$14</c:f>
              <c:strCache>
                <c:ptCount val="1"/>
                <c:pt idx="0">
                  <c:v>UCL for DC Hospitals</c:v>
                </c:pt>
              </c:strCache>
            </c:strRef>
          </c:tx>
          <c:spPr>
            <a:ln w="28575" cap="rnd">
              <a:solidFill>
                <a:srgbClr val="FF0000"/>
              </a:solidFill>
              <a:round/>
            </a:ln>
            <a:effectLst/>
          </c:spPr>
          <c:marker>
            <c:symbol val="none"/>
          </c:marker>
          <c:cat>
            <c:strRef>
              <c:f>Satisfaction!$C$1:$M$1</c:f>
              <c:strCache>
                <c:ptCount val="11"/>
                <c:pt idx="0">
                  <c:v>1/1/2014</c:v>
                </c:pt>
                <c:pt idx="1">
                  <c:v>4/1/2014</c:v>
                </c:pt>
                <c:pt idx="2">
                  <c:v>7/1/2014</c:v>
                </c:pt>
                <c:pt idx="3">
                  <c:v>10/1/2014</c:v>
                </c:pt>
                <c:pt idx="4">
                  <c:v>1/1/2015</c:v>
                </c:pt>
                <c:pt idx="5">
                  <c:v>4/1/2015</c:v>
                </c:pt>
                <c:pt idx="6">
                  <c:v>7/1/2015</c:v>
                </c:pt>
                <c:pt idx="7">
                  <c:v>10/1/2015</c:v>
                </c:pt>
                <c:pt idx="8">
                  <c:v>1/1/2016</c:v>
                </c:pt>
                <c:pt idx="9">
                  <c:v> 4/1/2016</c:v>
                </c:pt>
                <c:pt idx="10">
                  <c:v> 7/1/2016</c:v>
                </c:pt>
              </c:strCache>
            </c:strRef>
          </c:cat>
          <c:val>
            <c:numRef>
              <c:f>Satisfaction!$C$14:$M$14</c:f>
              <c:numCache>
                <c:formatCode>General</c:formatCode>
                <c:ptCount val="11"/>
                <c:pt idx="0">
                  <c:v>83.888092511609827</c:v>
                </c:pt>
                <c:pt idx="1">
                  <c:v>83.888092511609827</c:v>
                </c:pt>
                <c:pt idx="2">
                  <c:v>83.888092511609827</c:v>
                </c:pt>
                <c:pt idx="3">
                  <c:v>83.888092511609827</c:v>
                </c:pt>
                <c:pt idx="4">
                  <c:v>83.888092511609827</c:v>
                </c:pt>
                <c:pt idx="5">
                  <c:v>83.888092511609827</c:v>
                </c:pt>
                <c:pt idx="6">
                  <c:v>83.888092511609827</c:v>
                </c:pt>
                <c:pt idx="7">
                  <c:v>83.888092511609827</c:v>
                </c:pt>
                <c:pt idx="8">
                  <c:v>83.888092511609827</c:v>
                </c:pt>
                <c:pt idx="9">
                  <c:v>83.888092511609827</c:v>
                </c:pt>
                <c:pt idx="10">
                  <c:v>83.888092511609827</c:v>
                </c:pt>
              </c:numCache>
            </c:numRef>
          </c:val>
          <c:smooth val="0"/>
          <c:extLst xmlns:c16r2="http://schemas.microsoft.com/office/drawing/2015/06/chart">
            <c:ext xmlns:c16="http://schemas.microsoft.com/office/drawing/2014/chart" uri="{C3380CC4-5D6E-409C-BE32-E72D297353CC}">
              <c16:uniqueId val="{00000001-DC23-48F3-B580-E3FACE77CBEE}"/>
            </c:ext>
          </c:extLst>
        </c:ser>
        <c:ser>
          <c:idx val="2"/>
          <c:order val="2"/>
          <c:tx>
            <c:strRef>
              <c:f>Satisfaction!$B$15</c:f>
              <c:strCache>
                <c:ptCount val="1"/>
                <c:pt idx="0">
                  <c:v>MEDSTAR Washington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Satisfaction!$C$1:$M$1</c:f>
              <c:strCache>
                <c:ptCount val="11"/>
                <c:pt idx="0">
                  <c:v>1/1/2014</c:v>
                </c:pt>
                <c:pt idx="1">
                  <c:v>4/1/2014</c:v>
                </c:pt>
                <c:pt idx="2">
                  <c:v>7/1/2014</c:v>
                </c:pt>
                <c:pt idx="3">
                  <c:v>10/1/2014</c:v>
                </c:pt>
                <c:pt idx="4">
                  <c:v>1/1/2015</c:v>
                </c:pt>
                <c:pt idx="5">
                  <c:v>4/1/2015</c:v>
                </c:pt>
                <c:pt idx="6">
                  <c:v>7/1/2015</c:v>
                </c:pt>
                <c:pt idx="7">
                  <c:v>10/1/2015</c:v>
                </c:pt>
                <c:pt idx="8">
                  <c:v>1/1/2016</c:v>
                </c:pt>
                <c:pt idx="9">
                  <c:v> 4/1/2016</c:v>
                </c:pt>
                <c:pt idx="10">
                  <c:v> 7/1/2016</c:v>
                </c:pt>
              </c:strCache>
            </c:strRef>
          </c:cat>
          <c:val>
            <c:numRef>
              <c:f>Satisfaction!$C$15:$M$15</c:f>
              <c:numCache>
                <c:formatCode>General</c:formatCode>
                <c:ptCount val="11"/>
                <c:pt idx="0">
                  <c:v>88</c:v>
                </c:pt>
                <c:pt idx="1">
                  <c:v>87</c:v>
                </c:pt>
                <c:pt idx="2">
                  <c:v>89</c:v>
                </c:pt>
                <c:pt idx="3">
                  <c:v>88</c:v>
                </c:pt>
                <c:pt idx="4">
                  <c:v>89</c:v>
                </c:pt>
                <c:pt idx="5">
                  <c:v>88</c:v>
                </c:pt>
                <c:pt idx="6">
                  <c:v>86</c:v>
                </c:pt>
                <c:pt idx="7">
                  <c:v>86</c:v>
                </c:pt>
                <c:pt idx="8">
                  <c:v>86</c:v>
                </c:pt>
                <c:pt idx="9">
                  <c:v>86</c:v>
                </c:pt>
                <c:pt idx="10">
                  <c:v>87</c:v>
                </c:pt>
              </c:numCache>
            </c:numRef>
          </c:val>
          <c:smooth val="0"/>
          <c:extLst xmlns:c16r2="http://schemas.microsoft.com/office/drawing/2015/06/chart">
            <c:ext xmlns:c16="http://schemas.microsoft.com/office/drawing/2014/chart" uri="{C3380CC4-5D6E-409C-BE32-E72D297353CC}">
              <c16:uniqueId val="{00000002-DC23-48F3-B580-E3FACE77CBEE}"/>
            </c:ext>
          </c:extLst>
        </c:ser>
        <c:dLbls>
          <c:showLegendKey val="0"/>
          <c:showVal val="0"/>
          <c:showCatName val="0"/>
          <c:showSerName val="0"/>
          <c:showPercent val="0"/>
          <c:showBubbleSize val="0"/>
        </c:dLbls>
        <c:smooth val="0"/>
        <c:axId val="370141824"/>
        <c:axId val="370142216"/>
      </c:lineChart>
      <c:catAx>
        <c:axId val="37014182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Starting Date</a:t>
                </a:r>
                <a:r>
                  <a:rPr lang="en-US" baseline="0"/>
                  <a:t> of One Year of Data</a:t>
                </a:r>
                <a:endParaRPr lang="en-US"/>
              </a:p>
            </c:rich>
          </c:tx>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70142216"/>
        <c:crosses val="autoZero"/>
        <c:auto val="1"/>
        <c:lblAlgn val="ctr"/>
        <c:lblOffset val="100"/>
        <c:noMultiLvlLbl val="0"/>
      </c:catAx>
      <c:valAx>
        <c:axId val="370142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Hospital Score</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70141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a:t>Hours of Physical Retsraint Use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'Physical Restraints'!$A$16</c:f>
              <c:strCache>
                <c:ptCount val="1"/>
                <c:pt idx="0">
                  <c:v>Medstar Washington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'Physical Restraints'!$B$17:$F$17</c:f>
              <c:numCache>
                <c:formatCode>General</c:formatCode>
                <c:ptCount val="5"/>
                <c:pt idx="0">
                  <c:v>2018</c:v>
                </c:pt>
                <c:pt idx="1">
                  <c:v>2017</c:v>
                </c:pt>
                <c:pt idx="2">
                  <c:v>2016</c:v>
                </c:pt>
                <c:pt idx="3">
                  <c:v>2015</c:v>
                </c:pt>
                <c:pt idx="4">
                  <c:v>2014</c:v>
                </c:pt>
              </c:numCache>
            </c:numRef>
          </c:cat>
          <c:val>
            <c:numRef>
              <c:f>'Physical Restraints'!$B$16:$F$16</c:f>
              <c:numCache>
                <c:formatCode>General</c:formatCode>
                <c:ptCount val="5"/>
                <c:pt idx="0">
                  <c:v>22.69</c:v>
                </c:pt>
                <c:pt idx="1">
                  <c:v>58.93</c:v>
                </c:pt>
                <c:pt idx="2">
                  <c:v>0.76</c:v>
                </c:pt>
                <c:pt idx="3">
                  <c:v>2.2400000000000002</c:v>
                </c:pt>
                <c:pt idx="4">
                  <c:v>16.23</c:v>
                </c:pt>
              </c:numCache>
            </c:numRef>
          </c:val>
          <c:smooth val="0"/>
          <c:extLst xmlns:c16r2="http://schemas.microsoft.com/office/drawing/2015/06/chart">
            <c:ext xmlns:c16="http://schemas.microsoft.com/office/drawing/2014/chart" uri="{C3380CC4-5D6E-409C-BE32-E72D297353CC}">
              <c16:uniqueId val="{00000000-C6B9-42A4-9F1E-D83C709C08D7}"/>
            </c:ext>
          </c:extLst>
        </c:ser>
        <c:ser>
          <c:idx val="1"/>
          <c:order val="1"/>
          <c:tx>
            <c:strRef>
              <c:f>'Physical Restraints'!$A$14</c:f>
              <c:strCache>
                <c:ptCount val="1"/>
                <c:pt idx="0">
                  <c:v>DC Hospitals UCL</c:v>
                </c:pt>
              </c:strCache>
            </c:strRef>
          </c:tx>
          <c:spPr>
            <a:ln w="28575" cap="rnd">
              <a:solidFill>
                <a:srgbClr val="FF0000"/>
              </a:solidFill>
              <a:round/>
            </a:ln>
            <a:effectLst/>
          </c:spPr>
          <c:marker>
            <c:symbol val="none"/>
          </c:marker>
          <c:cat>
            <c:numRef>
              <c:f>'Physical Restraints'!$B$17:$F$17</c:f>
              <c:numCache>
                <c:formatCode>General</c:formatCode>
                <c:ptCount val="5"/>
                <c:pt idx="0">
                  <c:v>2018</c:v>
                </c:pt>
                <c:pt idx="1">
                  <c:v>2017</c:v>
                </c:pt>
                <c:pt idx="2">
                  <c:v>2016</c:v>
                </c:pt>
                <c:pt idx="3">
                  <c:v>2015</c:v>
                </c:pt>
                <c:pt idx="4">
                  <c:v>2014</c:v>
                </c:pt>
              </c:numCache>
            </c:numRef>
          </c:cat>
          <c:val>
            <c:numRef>
              <c:f>'Physical Restraints'!$B$14:$F$14</c:f>
              <c:numCache>
                <c:formatCode>General</c:formatCode>
                <c:ptCount val="5"/>
                <c:pt idx="0">
                  <c:v>40.831247754383085</c:v>
                </c:pt>
                <c:pt idx="1">
                  <c:v>40.831247754383085</c:v>
                </c:pt>
                <c:pt idx="2">
                  <c:v>40.831247754383085</c:v>
                </c:pt>
                <c:pt idx="3">
                  <c:v>40.831247754383085</c:v>
                </c:pt>
                <c:pt idx="4">
                  <c:v>40.831247754383085</c:v>
                </c:pt>
              </c:numCache>
            </c:numRef>
          </c:val>
          <c:smooth val="0"/>
          <c:extLst xmlns:c16r2="http://schemas.microsoft.com/office/drawing/2015/06/chart">
            <c:ext xmlns:c16="http://schemas.microsoft.com/office/drawing/2014/chart" uri="{C3380CC4-5D6E-409C-BE32-E72D297353CC}">
              <c16:uniqueId val="{00000001-C6B9-42A4-9F1E-D83C709C08D7}"/>
            </c:ext>
          </c:extLst>
        </c:ser>
        <c:ser>
          <c:idx val="2"/>
          <c:order val="2"/>
          <c:tx>
            <c:strRef>
              <c:f>'Physical Restraints'!$A$15</c:f>
              <c:strCache>
                <c:ptCount val="1"/>
                <c:pt idx="0">
                  <c:v>DC Hospitals LCL</c:v>
                </c:pt>
              </c:strCache>
            </c:strRef>
          </c:tx>
          <c:spPr>
            <a:ln w="28575" cap="rnd">
              <a:solidFill>
                <a:srgbClr val="FF0000"/>
              </a:solidFill>
              <a:round/>
            </a:ln>
            <a:effectLst/>
          </c:spPr>
          <c:marker>
            <c:symbol val="none"/>
          </c:marker>
          <c:cat>
            <c:numRef>
              <c:f>'Physical Restraints'!$B$17:$F$17</c:f>
              <c:numCache>
                <c:formatCode>General</c:formatCode>
                <c:ptCount val="5"/>
                <c:pt idx="0">
                  <c:v>2018</c:v>
                </c:pt>
                <c:pt idx="1">
                  <c:v>2017</c:v>
                </c:pt>
                <c:pt idx="2">
                  <c:v>2016</c:v>
                </c:pt>
                <c:pt idx="3">
                  <c:v>2015</c:v>
                </c:pt>
                <c:pt idx="4">
                  <c:v>2014</c:v>
                </c:pt>
              </c:numCache>
            </c:numRef>
          </c:cat>
          <c:val>
            <c:numRef>
              <c:f>'Physical Restraints'!$B$15:$F$15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C6B9-42A4-9F1E-D83C709C08D7}"/>
            </c:ext>
          </c:extLst>
        </c:ser>
        <c:dLbls>
          <c:showLegendKey val="0"/>
          <c:showVal val="0"/>
          <c:showCatName val="0"/>
          <c:showSerName val="0"/>
          <c:showPercent val="0"/>
          <c:showBubbleSize val="0"/>
        </c:dLbls>
        <c:marker val="1"/>
        <c:smooth val="0"/>
        <c:axId val="370144568"/>
        <c:axId val="370144960"/>
      </c:lineChart>
      <c:catAx>
        <c:axId val="37014456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Time period</a:t>
                </a:r>
              </a:p>
            </c:rich>
          </c:tx>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70144960"/>
        <c:crosses val="autoZero"/>
        <c:auto val="1"/>
        <c:lblAlgn val="ctr"/>
        <c:lblOffset val="100"/>
        <c:noMultiLvlLbl val="0"/>
      </c:catAx>
      <c:valAx>
        <c:axId val="370144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Hours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70144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a:t>30 Day Mortality from CABG Surgery</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'CABG Mortality'!$B$33</c:f>
              <c:strCache>
                <c:ptCount val="1"/>
                <c:pt idx="0">
                  <c:v>DC Hospitals UCL</c:v>
                </c:pt>
              </c:strCache>
            </c:strRef>
          </c:tx>
          <c:spPr>
            <a:ln w="28575" cap="rnd">
              <a:solidFill>
                <a:srgbClr val="C00000"/>
              </a:solidFill>
              <a:round/>
            </a:ln>
            <a:effectLst/>
          </c:spPr>
          <c:marker>
            <c:symbol val="none"/>
          </c:marker>
          <c:cat>
            <c:numRef>
              <c:f>'CABG Mortality'!$A$34:$A$36</c:f>
              <c:numCache>
                <c:formatCode>General</c:formatCode>
                <c:ptCount val="3"/>
                <c:pt idx="0">
                  <c:v>2013</c:v>
                </c:pt>
                <c:pt idx="1">
                  <c:v>2014</c:v>
                </c:pt>
                <c:pt idx="2">
                  <c:v>2015</c:v>
                </c:pt>
              </c:numCache>
            </c:numRef>
          </c:cat>
          <c:val>
            <c:numRef>
              <c:f>'CABG Mortality'!$B$34:$B$36</c:f>
              <c:numCache>
                <c:formatCode>0%</c:formatCode>
                <c:ptCount val="3"/>
                <c:pt idx="0">
                  <c:v>7.8769000000000006E-2</c:v>
                </c:pt>
                <c:pt idx="1">
                  <c:v>7.4718000000000007E-2</c:v>
                </c:pt>
                <c:pt idx="2">
                  <c:v>7.3544999999999999E-2</c:v>
                </c:pt>
              </c:numCache>
            </c:numRef>
          </c:val>
          <c:smooth val="0"/>
        </c:ser>
        <c:ser>
          <c:idx val="1"/>
          <c:order val="1"/>
          <c:tx>
            <c:strRef>
              <c:f>'CABG Mortality'!$C$33</c:f>
              <c:strCache>
                <c:ptCount val="1"/>
                <c:pt idx="0">
                  <c:v>DC Hospitals LCL</c:v>
                </c:pt>
              </c:strCache>
            </c:strRef>
          </c:tx>
          <c:spPr>
            <a:ln w="28575" cap="rnd">
              <a:solidFill>
                <a:srgbClr val="C00000"/>
              </a:solidFill>
              <a:round/>
            </a:ln>
            <a:effectLst/>
          </c:spPr>
          <c:marker>
            <c:symbol val="none"/>
          </c:marker>
          <c:cat>
            <c:numRef>
              <c:f>'CABG Mortality'!$A$34:$A$36</c:f>
              <c:numCache>
                <c:formatCode>General</c:formatCode>
                <c:ptCount val="3"/>
                <c:pt idx="0">
                  <c:v>2013</c:v>
                </c:pt>
                <c:pt idx="1">
                  <c:v>2014</c:v>
                </c:pt>
                <c:pt idx="2">
                  <c:v>2015</c:v>
                </c:pt>
              </c:numCache>
            </c:numRef>
          </c:cat>
          <c:val>
            <c:numRef>
              <c:f>'CABG Mortality'!$C$34:$C$36</c:f>
              <c:numCache>
                <c:formatCode>0%</c:formatCode>
                <c:ptCount val="3"/>
                <c:pt idx="0">
                  <c:v>5.5973000000000002E-2</c:v>
                </c:pt>
                <c:pt idx="1">
                  <c:v>6.0024000000000001E-2</c:v>
                </c:pt>
                <c:pt idx="2">
                  <c:v>6.1196E-2</c:v>
                </c:pt>
              </c:numCache>
            </c:numRef>
          </c:val>
          <c:smooth val="0"/>
        </c:ser>
        <c:ser>
          <c:idx val="2"/>
          <c:order val="2"/>
          <c:tx>
            <c:strRef>
              <c:f>'CABG Mortality'!$D$33</c:f>
              <c:strCache>
                <c:ptCount val="1"/>
                <c:pt idx="0">
                  <c:v>Medstar Washington</c:v>
                </c:pt>
              </c:strCache>
            </c:strRef>
          </c:tx>
          <c:spPr>
            <a:ln w="28575" cap="rnd">
              <a:solidFill>
                <a:schemeClr val="accent1"/>
              </a:solidFill>
              <a:round/>
            </a:ln>
            <a:effectLst/>
          </c:spPr>
          <c:marker>
            <c:symbol val="square"/>
            <c:size val="7"/>
            <c:spPr>
              <a:solidFill>
                <a:schemeClr val="accent1"/>
              </a:solidFill>
              <a:ln w="22225">
                <a:solidFill>
                  <a:schemeClr val="accent1"/>
                </a:solidFill>
              </a:ln>
              <a:effectLst/>
            </c:spPr>
          </c:marker>
          <c:cat>
            <c:numRef>
              <c:f>'CABG Mortality'!$A$34:$A$36</c:f>
              <c:numCache>
                <c:formatCode>General</c:formatCode>
                <c:ptCount val="3"/>
                <c:pt idx="0">
                  <c:v>2013</c:v>
                </c:pt>
                <c:pt idx="1">
                  <c:v>2014</c:v>
                </c:pt>
                <c:pt idx="2">
                  <c:v>2015</c:v>
                </c:pt>
              </c:numCache>
            </c:numRef>
          </c:cat>
          <c:val>
            <c:numRef>
              <c:f>'CABG Mortality'!$D$34:$D$36</c:f>
              <c:numCache>
                <c:formatCode>0%</c:formatCode>
                <c:ptCount val="3"/>
                <c:pt idx="0">
                  <c:v>0.08</c:v>
                </c:pt>
                <c:pt idx="1">
                  <c:v>0.05</c:v>
                </c:pt>
                <c:pt idx="2">
                  <c:v>0.05</c:v>
                </c:pt>
              </c:numCache>
            </c:numRef>
          </c:val>
          <c:smooth val="0"/>
        </c:ser>
        <c:dLbls>
          <c:showLegendKey val="0"/>
          <c:showVal val="0"/>
          <c:showCatName val="0"/>
          <c:showSerName val="0"/>
          <c:showPercent val="0"/>
          <c:showBubbleSize val="0"/>
        </c:dLbls>
        <c:smooth val="0"/>
        <c:axId val="304743304"/>
        <c:axId val="304743696"/>
      </c:lineChart>
      <c:catAx>
        <c:axId val="30474330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Year</a:t>
                </a:r>
              </a:p>
            </c:rich>
          </c:tx>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04743696"/>
        <c:crosses val="autoZero"/>
        <c:auto val="1"/>
        <c:lblAlgn val="ctr"/>
        <c:lblOffset val="100"/>
        <c:noMultiLvlLbl val="0"/>
      </c:catAx>
      <c:valAx>
        <c:axId val="304743696"/>
        <c:scaling>
          <c:orientation val="minMax"/>
          <c:min val="3.0000000000000006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Mortality Rate</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04743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a:t>Rate of Antibiotic Overuse by Medstar Washington </a:t>
            </a:r>
          </a:p>
          <a:p>
            <a:pPr>
              <a:defRPr/>
            </a:pPr>
            <a:r>
              <a:rPr lang="en-US"/>
              <a:t>Compared to Other Hospitals in D.C.</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'Over use of antibiotics'!$A$16</c:f>
              <c:strCache>
                <c:ptCount val="1"/>
                <c:pt idx="0">
                  <c:v>Medstar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'Over use of antibiotics'!$R$2:$R$8</c:f>
              <c:numCache>
                <c:formatCode>m/d/yyyy</c:formatCode>
                <c:ptCount val="7"/>
                <c:pt idx="0">
                  <c:v>41547</c:v>
                </c:pt>
                <c:pt idx="1">
                  <c:v>41638</c:v>
                </c:pt>
                <c:pt idx="2">
                  <c:v>41730</c:v>
                </c:pt>
                <c:pt idx="3">
                  <c:v>41822</c:v>
                </c:pt>
                <c:pt idx="4">
                  <c:v>41912</c:v>
                </c:pt>
                <c:pt idx="5">
                  <c:v>42003</c:v>
                </c:pt>
                <c:pt idx="6">
                  <c:v>42095</c:v>
                </c:pt>
              </c:numCache>
            </c:numRef>
          </c:cat>
          <c:val>
            <c:numRef>
              <c:f>'Over use of antibiotics'!$B$16:$H$16</c:f>
              <c:numCache>
                <c:formatCode>General</c:formatCode>
                <c:ptCount val="7"/>
                <c:pt idx="0">
                  <c:v>0.17</c:v>
                </c:pt>
                <c:pt idx="1">
                  <c:v>0.17</c:v>
                </c:pt>
                <c:pt idx="2">
                  <c:v>0.17</c:v>
                </c:pt>
                <c:pt idx="3">
                  <c:v>0.17</c:v>
                </c:pt>
                <c:pt idx="4">
                  <c:v>0.22</c:v>
                </c:pt>
                <c:pt idx="5">
                  <c:v>0.33</c:v>
                </c:pt>
                <c:pt idx="6">
                  <c:v>0.68</c:v>
                </c:pt>
              </c:numCache>
            </c:numRef>
          </c:val>
          <c:smooth val="0"/>
          <c:extLst xmlns:c16r2="http://schemas.microsoft.com/office/drawing/2015/06/chart">
            <c:ext xmlns:c16="http://schemas.microsoft.com/office/drawing/2014/chart" uri="{C3380CC4-5D6E-409C-BE32-E72D297353CC}">
              <c16:uniqueId val="{00000000-ADF2-4B1A-A1DD-32861A03E6C3}"/>
            </c:ext>
          </c:extLst>
        </c:ser>
        <c:ser>
          <c:idx val="1"/>
          <c:order val="1"/>
          <c:tx>
            <c:strRef>
              <c:f>'Over use of antibiotics'!$A$17</c:f>
              <c:strCache>
                <c:ptCount val="1"/>
                <c:pt idx="0">
                  <c:v>UCL DC Hospitals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'Over use of antibiotics'!$R$2:$R$8</c:f>
              <c:numCache>
                <c:formatCode>m/d/yyyy</c:formatCode>
                <c:ptCount val="7"/>
                <c:pt idx="0">
                  <c:v>41547</c:v>
                </c:pt>
                <c:pt idx="1">
                  <c:v>41638</c:v>
                </c:pt>
                <c:pt idx="2">
                  <c:v>41730</c:v>
                </c:pt>
                <c:pt idx="3">
                  <c:v>41822</c:v>
                </c:pt>
                <c:pt idx="4">
                  <c:v>41912</c:v>
                </c:pt>
                <c:pt idx="5">
                  <c:v>42003</c:v>
                </c:pt>
                <c:pt idx="6">
                  <c:v>42095</c:v>
                </c:pt>
              </c:numCache>
            </c:numRef>
          </c:cat>
          <c:val>
            <c:numRef>
              <c:f>'Over use of antibiotics'!$B$17:$H$17</c:f>
              <c:numCache>
                <c:formatCode>General</c:formatCode>
                <c:ptCount val="7"/>
                <c:pt idx="0">
                  <c:v>0.25</c:v>
                </c:pt>
                <c:pt idx="1">
                  <c:v>0.25</c:v>
                </c:pt>
                <c:pt idx="2">
                  <c:v>0.25</c:v>
                </c:pt>
                <c:pt idx="3">
                  <c:v>0.25</c:v>
                </c:pt>
                <c:pt idx="4">
                  <c:v>0.25</c:v>
                </c:pt>
                <c:pt idx="5">
                  <c:v>0.26</c:v>
                </c:pt>
                <c:pt idx="6">
                  <c:v>0.28000000000000003</c:v>
                </c:pt>
              </c:numCache>
            </c:numRef>
          </c:val>
          <c:smooth val="0"/>
          <c:extLst xmlns:c16r2="http://schemas.microsoft.com/office/drawing/2015/06/chart">
            <c:ext xmlns:c16="http://schemas.microsoft.com/office/drawing/2014/chart" uri="{C3380CC4-5D6E-409C-BE32-E72D297353CC}">
              <c16:uniqueId val="{00000001-ADF2-4B1A-A1DD-32861A03E6C3}"/>
            </c:ext>
          </c:extLst>
        </c:ser>
        <c:ser>
          <c:idx val="2"/>
          <c:order val="2"/>
          <c:tx>
            <c:strRef>
              <c:f>'Over use of antibiotics'!$A$18</c:f>
              <c:strCache>
                <c:ptCount val="1"/>
                <c:pt idx="0">
                  <c:v>LCL DC Hospitals</c:v>
                </c:pt>
              </c:strCache>
            </c:strRef>
          </c:tx>
          <c:spPr>
            <a:ln w="28575" cap="rnd">
              <a:solidFill>
                <a:schemeClr val="accent2"/>
              </a:solidFill>
              <a:round/>
            </a:ln>
            <a:effectLst/>
          </c:spPr>
          <c:marker>
            <c:symbol val="circle"/>
            <c:size val="5"/>
            <c:spPr>
              <a:solidFill>
                <a:schemeClr val="accent2"/>
              </a:solidFill>
              <a:ln w="9525">
                <a:solidFill>
                  <a:schemeClr val="accent3"/>
                </a:solidFill>
              </a:ln>
              <a:effectLst/>
            </c:spPr>
          </c:marker>
          <c:cat>
            <c:numRef>
              <c:f>'Over use of antibiotics'!$R$2:$R$8</c:f>
              <c:numCache>
                <c:formatCode>m/d/yyyy</c:formatCode>
                <c:ptCount val="7"/>
                <c:pt idx="0">
                  <c:v>41547</c:v>
                </c:pt>
                <c:pt idx="1">
                  <c:v>41638</c:v>
                </c:pt>
                <c:pt idx="2">
                  <c:v>41730</c:v>
                </c:pt>
                <c:pt idx="3">
                  <c:v>41822</c:v>
                </c:pt>
                <c:pt idx="4">
                  <c:v>41912</c:v>
                </c:pt>
                <c:pt idx="5">
                  <c:v>42003</c:v>
                </c:pt>
                <c:pt idx="6">
                  <c:v>42095</c:v>
                </c:pt>
              </c:numCache>
            </c:numRef>
          </c:cat>
          <c:val>
            <c:numRef>
              <c:f>'Over use of antibiotics'!$B$18:$H$18</c:f>
              <c:numCache>
                <c:formatCode>General</c:formatCode>
                <c:ptCount val="7"/>
                <c:pt idx="0">
                  <c:v>0.18</c:v>
                </c:pt>
                <c:pt idx="1">
                  <c:v>0.18</c:v>
                </c:pt>
                <c:pt idx="2">
                  <c:v>0.18</c:v>
                </c:pt>
                <c:pt idx="3">
                  <c:v>0.18</c:v>
                </c:pt>
                <c:pt idx="4">
                  <c:v>0.18</c:v>
                </c:pt>
                <c:pt idx="5">
                  <c:v>0.17</c:v>
                </c:pt>
                <c:pt idx="6">
                  <c:v>0.15</c:v>
                </c:pt>
              </c:numCache>
            </c:numRef>
          </c:val>
          <c:smooth val="0"/>
          <c:extLst xmlns:c16r2="http://schemas.microsoft.com/office/drawing/2015/06/chart">
            <c:ext xmlns:c16="http://schemas.microsoft.com/office/drawing/2014/chart" uri="{C3380CC4-5D6E-409C-BE32-E72D297353CC}">
              <c16:uniqueId val="{00000002-ADF2-4B1A-A1DD-32861A03E6C3}"/>
            </c:ext>
          </c:extLst>
        </c:ser>
        <c:dLbls>
          <c:showLegendKey val="0"/>
          <c:showVal val="0"/>
          <c:showCatName val="0"/>
          <c:showSerName val="0"/>
          <c:showPercent val="0"/>
          <c:showBubbleSize val="0"/>
        </c:dLbls>
        <c:marker val="1"/>
        <c:smooth val="0"/>
        <c:axId val="370146920"/>
        <c:axId val="370147312"/>
      </c:lineChart>
      <c:dateAx>
        <c:axId val="37014692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a:t>Time period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370147312"/>
        <c:crosses val="autoZero"/>
        <c:auto val="1"/>
        <c:lblOffset val="100"/>
        <c:baseTimeUnit val="months"/>
      </c:dateAx>
      <c:valAx>
        <c:axId val="370147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a:t>Rate of overuse</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370146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b="1">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a:t>Timely Effective Care </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Sheet6!$B$32</c:f>
              <c:strCache>
                <c:ptCount val="1"/>
                <c:pt idx="0">
                  <c:v>UCL</c:v>
                </c:pt>
              </c:strCache>
            </c:strRef>
          </c:tx>
          <c:spPr>
            <a:ln w="28575" cap="rnd">
              <a:solidFill>
                <a:srgbClr val="C00000"/>
              </a:solidFill>
              <a:round/>
            </a:ln>
            <a:effectLst/>
          </c:spPr>
          <c:marker>
            <c:symbol val="none"/>
          </c:marker>
          <c:cat>
            <c:numRef>
              <c:f>Sheet6!$A$33:$A$40</c:f>
              <c:numCache>
                <c:formatCode>m/d/yyyy</c:formatCode>
                <c:ptCount val="8"/>
                <c:pt idx="0">
                  <c:v>41547</c:v>
                </c:pt>
                <c:pt idx="1">
                  <c:v>41638</c:v>
                </c:pt>
                <c:pt idx="2">
                  <c:v>41730</c:v>
                </c:pt>
                <c:pt idx="3">
                  <c:v>41822</c:v>
                </c:pt>
                <c:pt idx="4">
                  <c:v>41912</c:v>
                </c:pt>
                <c:pt idx="5">
                  <c:v>42003</c:v>
                </c:pt>
                <c:pt idx="6">
                  <c:v>42095</c:v>
                </c:pt>
                <c:pt idx="7">
                  <c:v>42187</c:v>
                </c:pt>
              </c:numCache>
            </c:numRef>
          </c:cat>
          <c:val>
            <c:numRef>
              <c:f>Sheet6!$B$33:$B$40</c:f>
              <c:numCache>
                <c:formatCode>General</c:formatCode>
                <c:ptCount val="8"/>
                <c:pt idx="0">
                  <c:v>5.2426406871192857</c:v>
                </c:pt>
                <c:pt idx="1">
                  <c:v>5.2426406871192857</c:v>
                </c:pt>
                <c:pt idx="2">
                  <c:v>5.2426406871192857</c:v>
                </c:pt>
                <c:pt idx="3">
                  <c:v>5.2426406871192857</c:v>
                </c:pt>
                <c:pt idx="4">
                  <c:v>5.2426406871192857</c:v>
                </c:pt>
                <c:pt idx="5">
                  <c:v>5.2426406871192857</c:v>
                </c:pt>
                <c:pt idx="6">
                  <c:v>5.2426406871192857</c:v>
                </c:pt>
                <c:pt idx="7">
                  <c:v>5.2426406871192857</c:v>
                </c:pt>
              </c:numCache>
            </c:numRef>
          </c:val>
          <c:smooth val="0"/>
          <c:extLst xmlns:c16r2="http://schemas.microsoft.com/office/drawing/2015/06/chart">
            <c:ext xmlns:c16="http://schemas.microsoft.com/office/drawing/2014/chart" uri="{C3380CC4-5D6E-409C-BE32-E72D297353CC}">
              <c16:uniqueId val="{00000003-D5C4-4323-9B1E-6AF939C50746}"/>
            </c:ext>
          </c:extLst>
        </c:ser>
        <c:ser>
          <c:idx val="1"/>
          <c:order val="1"/>
          <c:tx>
            <c:strRef>
              <c:f>Sheet6!$C$32</c:f>
              <c:strCache>
                <c:ptCount val="1"/>
                <c:pt idx="0">
                  <c:v>Consecutive above benchmark</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Sheet6!$A$33:$A$40</c:f>
              <c:numCache>
                <c:formatCode>m/d/yyyy</c:formatCode>
                <c:ptCount val="8"/>
                <c:pt idx="0">
                  <c:v>41547</c:v>
                </c:pt>
                <c:pt idx="1">
                  <c:v>41638</c:v>
                </c:pt>
                <c:pt idx="2">
                  <c:v>41730</c:v>
                </c:pt>
                <c:pt idx="3">
                  <c:v>41822</c:v>
                </c:pt>
                <c:pt idx="4">
                  <c:v>41912</c:v>
                </c:pt>
                <c:pt idx="5">
                  <c:v>42003</c:v>
                </c:pt>
                <c:pt idx="6">
                  <c:v>42095</c:v>
                </c:pt>
                <c:pt idx="7">
                  <c:v>42187</c:v>
                </c:pt>
              </c:numCache>
            </c:numRef>
          </c:cat>
          <c:val>
            <c:numRef>
              <c:f>Sheet6!$C$33:$C$40</c:f>
              <c:numCache>
                <c:formatCode>General</c:formatCode>
                <c:ptCount val="8"/>
                <c:pt idx="0">
                  <c:v>0</c:v>
                </c:pt>
                <c:pt idx="1">
                  <c:v>0</c:v>
                </c:pt>
                <c:pt idx="2">
                  <c:v>1</c:v>
                </c:pt>
                <c:pt idx="3">
                  <c:v>2</c:v>
                </c:pt>
                <c:pt idx="4">
                  <c:v>3</c:v>
                </c:pt>
                <c:pt idx="5">
                  <c:v>0</c:v>
                </c:pt>
                <c:pt idx="6">
                  <c:v>0</c:v>
                </c:pt>
                <c:pt idx="7">
                  <c:v>1</c:v>
                </c:pt>
              </c:numCache>
            </c:numRef>
          </c:val>
          <c:smooth val="0"/>
          <c:extLst xmlns:c16r2="http://schemas.microsoft.com/office/drawing/2015/06/chart">
            <c:ext xmlns:c16="http://schemas.microsoft.com/office/drawing/2014/chart" uri="{C3380CC4-5D6E-409C-BE32-E72D297353CC}">
              <c16:uniqueId val="{00000004-D5C4-4323-9B1E-6AF939C50746}"/>
            </c:ext>
          </c:extLst>
        </c:ser>
        <c:dLbls>
          <c:showLegendKey val="0"/>
          <c:showVal val="0"/>
          <c:showCatName val="0"/>
          <c:showSerName val="0"/>
          <c:showPercent val="0"/>
          <c:showBubbleSize val="0"/>
        </c:dLbls>
        <c:smooth val="0"/>
        <c:axId val="370148096"/>
        <c:axId val="366001224"/>
      </c:lineChart>
      <c:catAx>
        <c:axId val="37014809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a:t>Time</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66001224"/>
        <c:crosses val="autoZero"/>
        <c:auto val="0"/>
        <c:lblAlgn val="ctr"/>
        <c:lblOffset val="100"/>
        <c:noMultiLvlLbl val="0"/>
      </c:catAx>
      <c:valAx>
        <c:axId val="366001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a:t>Consecutive above Benchmark</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70148096"/>
        <c:crossesAt val="42186"/>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b="1"/>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Tukey</a:t>
            </a:r>
            <a:r>
              <a:rPr lang="en-US" baseline="0"/>
              <a:t> chart for Medstar Washington Centre in timely effective care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Sheet6!$A$65</c:f>
              <c:strCache>
                <c:ptCount val="1"/>
                <c:pt idx="0">
                  <c:v>Observed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Sheet6!$C$22:$C$29</c:f>
              <c:numCache>
                <c:formatCode>m/d/yyyy</c:formatCode>
                <c:ptCount val="8"/>
                <c:pt idx="0">
                  <c:v>41547</c:v>
                </c:pt>
                <c:pt idx="1">
                  <c:v>41638</c:v>
                </c:pt>
                <c:pt idx="2">
                  <c:v>41730</c:v>
                </c:pt>
                <c:pt idx="3">
                  <c:v>41822</c:v>
                </c:pt>
                <c:pt idx="4">
                  <c:v>41912</c:v>
                </c:pt>
                <c:pt idx="5">
                  <c:v>42003</c:v>
                </c:pt>
                <c:pt idx="6">
                  <c:v>42095</c:v>
                </c:pt>
                <c:pt idx="7">
                  <c:v>42187</c:v>
                </c:pt>
              </c:numCache>
            </c:numRef>
          </c:cat>
          <c:val>
            <c:numRef>
              <c:f>Sheet6!$A$66:$A$73</c:f>
              <c:numCache>
                <c:formatCode>General</c:formatCode>
                <c:ptCount val="8"/>
                <c:pt idx="0">
                  <c:v>84</c:v>
                </c:pt>
                <c:pt idx="1">
                  <c:v>89</c:v>
                </c:pt>
                <c:pt idx="2">
                  <c:v>85</c:v>
                </c:pt>
                <c:pt idx="3">
                  <c:v>72</c:v>
                </c:pt>
                <c:pt idx="4">
                  <c:v>95</c:v>
                </c:pt>
                <c:pt idx="5">
                  <c:v>76</c:v>
                </c:pt>
                <c:pt idx="6">
                  <c:v>64</c:v>
                </c:pt>
                <c:pt idx="7">
                  <c:v>85</c:v>
                </c:pt>
              </c:numCache>
            </c:numRef>
          </c:val>
          <c:smooth val="0"/>
          <c:extLst xmlns:c16r2="http://schemas.microsoft.com/office/drawing/2015/06/chart">
            <c:ext xmlns:c16="http://schemas.microsoft.com/office/drawing/2014/chart" uri="{C3380CC4-5D6E-409C-BE32-E72D297353CC}">
              <c16:uniqueId val="{00000000-BC76-44CA-B4D2-03D3BAF57425}"/>
            </c:ext>
          </c:extLst>
        </c:ser>
        <c:ser>
          <c:idx val="1"/>
          <c:order val="1"/>
          <c:tx>
            <c:strRef>
              <c:f>Sheet6!$B$65</c:f>
              <c:strCache>
                <c:ptCount val="1"/>
                <c:pt idx="0">
                  <c:v>UCL</c:v>
                </c:pt>
              </c:strCache>
            </c:strRef>
          </c:tx>
          <c:spPr>
            <a:ln w="28575" cap="rnd">
              <a:solidFill>
                <a:schemeClr val="accent2"/>
              </a:solidFill>
              <a:round/>
            </a:ln>
            <a:effectLst/>
          </c:spPr>
          <c:marker>
            <c:symbol val="none"/>
          </c:marker>
          <c:cat>
            <c:numRef>
              <c:f>Sheet6!$C$22:$C$29</c:f>
              <c:numCache>
                <c:formatCode>m/d/yyyy</c:formatCode>
                <c:ptCount val="8"/>
                <c:pt idx="0">
                  <c:v>41547</c:v>
                </c:pt>
                <c:pt idx="1">
                  <c:v>41638</c:v>
                </c:pt>
                <c:pt idx="2">
                  <c:v>41730</c:v>
                </c:pt>
                <c:pt idx="3">
                  <c:v>41822</c:v>
                </c:pt>
                <c:pt idx="4">
                  <c:v>41912</c:v>
                </c:pt>
                <c:pt idx="5">
                  <c:v>42003</c:v>
                </c:pt>
                <c:pt idx="6">
                  <c:v>42095</c:v>
                </c:pt>
                <c:pt idx="7">
                  <c:v>42187</c:v>
                </c:pt>
              </c:numCache>
            </c:numRef>
          </c:cat>
          <c:val>
            <c:numRef>
              <c:f>Sheet6!$B$66:$B$73</c:f>
              <c:numCache>
                <c:formatCode>General</c:formatCode>
                <c:ptCount val="8"/>
                <c:pt idx="0">
                  <c:v>106.5</c:v>
                </c:pt>
                <c:pt idx="1">
                  <c:v>106.5</c:v>
                </c:pt>
                <c:pt idx="2">
                  <c:v>106.5</c:v>
                </c:pt>
                <c:pt idx="3">
                  <c:v>106.5</c:v>
                </c:pt>
                <c:pt idx="4">
                  <c:v>106.5</c:v>
                </c:pt>
                <c:pt idx="5">
                  <c:v>106.5</c:v>
                </c:pt>
                <c:pt idx="6">
                  <c:v>106.5</c:v>
                </c:pt>
                <c:pt idx="7">
                  <c:v>106.5</c:v>
                </c:pt>
              </c:numCache>
            </c:numRef>
          </c:val>
          <c:smooth val="0"/>
          <c:extLst xmlns:c16r2="http://schemas.microsoft.com/office/drawing/2015/06/chart">
            <c:ext xmlns:c16="http://schemas.microsoft.com/office/drawing/2014/chart" uri="{C3380CC4-5D6E-409C-BE32-E72D297353CC}">
              <c16:uniqueId val="{00000001-BC76-44CA-B4D2-03D3BAF57425}"/>
            </c:ext>
          </c:extLst>
        </c:ser>
        <c:ser>
          <c:idx val="2"/>
          <c:order val="2"/>
          <c:tx>
            <c:strRef>
              <c:f>Sheet6!$C$65</c:f>
              <c:strCache>
                <c:ptCount val="1"/>
                <c:pt idx="0">
                  <c:v>LCL</c:v>
                </c:pt>
              </c:strCache>
            </c:strRef>
          </c:tx>
          <c:spPr>
            <a:ln w="28575" cap="rnd">
              <a:solidFill>
                <a:schemeClr val="accent2"/>
              </a:solidFill>
              <a:round/>
            </a:ln>
            <a:effectLst/>
          </c:spPr>
          <c:marker>
            <c:symbol val="none"/>
          </c:marker>
          <c:cat>
            <c:numRef>
              <c:f>Sheet6!$C$22:$C$29</c:f>
              <c:numCache>
                <c:formatCode>m/d/yyyy</c:formatCode>
                <c:ptCount val="8"/>
                <c:pt idx="0">
                  <c:v>41547</c:v>
                </c:pt>
                <c:pt idx="1">
                  <c:v>41638</c:v>
                </c:pt>
                <c:pt idx="2">
                  <c:v>41730</c:v>
                </c:pt>
                <c:pt idx="3">
                  <c:v>41822</c:v>
                </c:pt>
                <c:pt idx="4">
                  <c:v>41912</c:v>
                </c:pt>
                <c:pt idx="5">
                  <c:v>42003</c:v>
                </c:pt>
                <c:pt idx="6">
                  <c:v>42095</c:v>
                </c:pt>
                <c:pt idx="7">
                  <c:v>42187</c:v>
                </c:pt>
              </c:numCache>
            </c:numRef>
          </c:cat>
          <c:val>
            <c:numRef>
              <c:f>Sheet6!$C$66:$C$73</c:f>
              <c:numCache>
                <c:formatCode>General</c:formatCode>
                <c:ptCount val="8"/>
                <c:pt idx="0">
                  <c:v>54.5</c:v>
                </c:pt>
                <c:pt idx="1">
                  <c:v>54.5</c:v>
                </c:pt>
                <c:pt idx="2">
                  <c:v>54.5</c:v>
                </c:pt>
                <c:pt idx="3">
                  <c:v>54.5</c:v>
                </c:pt>
                <c:pt idx="4">
                  <c:v>54.5</c:v>
                </c:pt>
                <c:pt idx="5">
                  <c:v>54.5</c:v>
                </c:pt>
                <c:pt idx="6">
                  <c:v>54.5</c:v>
                </c:pt>
                <c:pt idx="7">
                  <c:v>54.5</c:v>
                </c:pt>
              </c:numCache>
            </c:numRef>
          </c:val>
          <c:smooth val="0"/>
          <c:extLst xmlns:c16r2="http://schemas.microsoft.com/office/drawing/2015/06/chart">
            <c:ext xmlns:c16="http://schemas.microsoft.com/office/drawing/2014/chart" uri="{C3380CC4-5D6E-409C-BE32-E72D297353CC}">
              <c16:uniqueId val="{00000002-BC76-44CA-B4D2-03D3BAF57425}"/>
            </c:ext>
          </c:extLst>
        </c:ser>
        <c:dLbls>
          <c:showLegendKey val="0"/>
          <c:showVal val="0"/>
          <c:showCatName val="0"/>
          <c:showSerName val="0"/>
          <c:showPercent val="0"/>
          <c:showBubbleSize val="0"/>
        </c:dLbls>
        <c:marker val="1"/>
        <c:smooth val="0"/>
        <c:axId val="366002792"/>
        <c:axId val="366003184"/>
      </c:lineChart>
      <c:catAx>
        <c:axId val="366002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r>
                  <a:rPr lang="en-US" baseline="0"/>
                  <a:t> period</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003184"/>
        <c:crosses val="autoZero"/>
        <c:auto val="0"/>
        <c:lblAlgn val="ctr"/>
        <c:lblOffset val="100"/>
        <c:noMultiLvlLbl val="0"/>
      </c:catAx>
      <c:valAx>
        <c:axId val="366003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Observed score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002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15240</xdr:colOff>
      <xdr:row>16</xdr:row>
      <xdr:rowOff>7620</xdr:rowOff>
    </xdr:from>
    <xdr:to>
      <xdr:col>10</xdr:col>
      <xdr:colOff>320040</xdr:colOff>
      <xdr:row>31</xdr:row>
      <xdr:rowOff>7620</xdr:rowOff>
    </xdr:to>
    <xdr:graphicFrame macro="">
      <xdr:nvGraphicFramePr>
        <xdr:cNvPr id="4" name="Chart 3">
          <a:extLst>
            <a:ext uri="{FF2B5EF4-FFF2-40B4-BE49-F238E27FC236}">
              <a16:creationId xmlns="" xmlns:a16="http://schemas.microsoft.com/office/drawing/2014/main" id="{67CD1CEC-D5DE-4E79-87EA-90AE5574D7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1028700</xdr:colOff>
      <xdr:row>15</xdr:row>
      <xdr:rowOff>45720</xdr:rowOff>
    </xdr:from>
    <xdr:to>
      <xdr:col>11</xdr:col>
      <xdr:colOff>548640</xdr:colOff>
      <xdr:row>30</xdr:row>
      <xdr:rowOff>45720</xdr:rowOff>
    </xdr:to>
    <xdr:graphicFrame macro="">
      <xdr:nvGraphicFramePr>
        <xdr:cNvPr id="3" name="Chart 2">
          <a:extLst>
            <a:ext uri="{FF2B5EF4-FFF2-40B4-BE49-F238E27FC236}">
              <a16:creationId xmlns="" xmlns:a16="http://schemas.microsoft.com/office/drawing/2014/main" id="{72593721-45F6-4262-AA62-0A80417C56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34</xdr:row>
      <xdr:rowOff>185737</xdr:rowOff>
    </xdr:from>
    <xdr:to>
      <xdr:col>12</xdr:col>
      <xdr:colOff>304800</xdr:colOff>
      <xdr:row>49</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14</xdr:row>
      <xdr:rowOff>133350</xdr:rowOff>
    </xdr:from>
    <xdr:to>
      <xdr:col>14</xdr:col>
      <xdr:colOff>133350</xdr:colOff>
      <xdr:row>32</xdr:row>
      <xdr:rowOff>133350</xdr:rowOff>
    </xdr:to>
    <xdr:graphicFrame macro="">
      <xdr:nvGraphicFramePr>
        <xdr:cNvPr id="3" name="Chart 2">
          <a:extLst>
            <a:ext uri="{FF2B5EF4-FFF2-40B4-BE49-F238E27FC236}">
              <a16:creationId xmlns="" xmlns:a16="http://schemas.microsoft.com/office/drawing/2014/main" id="{80F9AA50-7CD1-4447-AB70-8EC9A07E9C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21</xdr:row>
      <xdr:rowOff>38100</xdr:rowOff>
    </xdr:from>
    <xdr:to>
      <xdr:col>9</xdr:col>
      <xdr:colOff>114300</xdr:colOff>
      <xdr:row>30</xdr:row>
      <xdr:rowOff>114300</xdr:rowOff>
    </xdr:to>
    <xdr:sp macro="" textlink="">
      <xdr:nvSpPr>
        <xdr:cNvPr id="4" name="TextBox 3">
          <a:extLst>
            <a:ext uri="{FF2B5EF4-FFF2-40B4-BE49-F238E27FC236}">
              <a16:creationId xmlns="" xmlns:a16="http://schemas.microsoft.com/office/drawing/2014/main" id="{B92DDDAE-2BD8-40BC-8AFB-863513229967}"/>
            </a:ext>
          </a:extLst>
        </xdr:cNvPr>
        <xdr:cNvSpPr txBox="1"/>
      </xdr:nvSpPr>
      <xdr:spPr>
        <a:xfrm>
          <a:off x="1181100" y="3838575"/>
          <a:ext cx="452437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goal of prophylaxis with antibiotics is to provide benefit to the patient with as little risk as possible. It is important to maintain therapeutic serum and tissue levels throughout the operation. Intra-operative re-dosing may be needed for long operations. However, administration of antibiotics for more than a few hours after the incision is closed offers no additional benefit to the surgical patient. Prolonged administration does increase the risk of clostridium difficile infection and the development of antimicrobial resistant pathogens."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74341</xdr:colOff>
      <xdr:row>30</xdr:row>
      <xdr:rowOff>18585</xdr:rowOff>
    </xdr:from>
    <xdr:to>
      <xdr:col>12</xdr:col>
      <xdr:colOff>613316</xdr:colOff>
      <xdr:row>48</xdr:row>
      <xdr:rowOff>148683</xdr:rowOff>
    </xdr:to>
    <xdr:graphicFrame macro="">
      <xdr:nvGraphicFramePr>
        <xdr:cNvPr id="3" name="Chart 2">
          <a:extLst>
            <a:ext uri="{FF2B5EF4-FFF2-40B4-BE49-F238E27FC236}">
              <a16:creationId xmlns="" xmlns:a16="http://schemas.microsoft.com/office/drawing/2014/main" id="{A9C29D99-1205-445B-9A35-4055887306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37170</xdr:colOff>
      <xdr:row>51</xdr:row>
      <xdr:rowOff>50180</xdr:rowOff>
    </xdr:from>
    <xdr:to>
      <xdr:col>12</xdr:col>
      <xdr:colOff>576146</xdr:colOff>
      <xdr:row>72</xdr:row>
      <xdr:rowOff>18585</xdr:rowOff>
    </xdr:to>
    <xdr:graphicFrame macro="">
      <xdr:nvGraphicFramePr>
        <xdr:cNvPr id="4" name="Chart 3">
          <a:extLst>
            <a:ext uri="{FF2B5EF4-FFF2-40B4-BE49-F238E27FC236}">
              <a16:creationId xmlns="" xmlns:a16="http://schemas.microsoft.com/office/drawing/2014/main" id="{6C2EE176-9DD8-47B5-A0FF-F6CF01E466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neha_GMU\HAP_725\NewDataQ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3">
          <cell r="B33" t="str">
            <v>UCL</v>
          </cell>
          <cell r="C33" t="str">
            <v>LCL</v>
          </cell>
          <cell r="D33" t="str">
            <v>Medstar</v>
          </cell>
        </row>
        <row r="34">
          <cell r="A34">
            <v>2013</v>
          </cell>
          <cell r="B34">
            <v>7.8769000000000006E-2</v>
          </cell>
          <cell r="C34">
            <v>5.5973000000000002E-2</v>
          </cell>
          <cell r="D34">
            <v>0.08</v>
          </cell>
        </row>
        <row r="35">
          <cell r="A35">
            <v>2014</v>
          </cell>
          <cell r="B35">
            <v>7.4718000000000007E-2</v>
          </cell>
          <cell r="C35">
            <v>6.0024000000000001E-2</v>
          </cell>
          <cell r="D35">
            <v>0.05</v>
          </cell>
        </row>
        <row r="36">
          <cell r="A36">
            <v>2015</v>
          </cell>
          <cell r="B36">
            <v>7.3544999999999999E-2</v>
          </cell>
          <cell r="C36">
            <v>6.1196E-2</v>
          </cell>
          <cell r="D36">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10" workbookViewId="0">
      <selection activeCell="N29" sqref="N29"/>
    </sheetView>
  </sheetViews>
  <sheetFormatPr defaultRowHeight="15" x14ac:dyDescent="0.25"/>
  <cols>
    <col min="1" max="1" width="7.7109375" bestFit="1" customWidth="1"/>
    <col min="2" max="2" width="41.28515625" bestFit="1" customWidth="1"/>
    <col min="6" max="6" width="9.7109375" bestFit="1" customWidth="1"/>
    <col min="10" max="10" width="9.7109375" bestFit="1" customWidth="1"/>
    <col min="19" max="19" width="9.7109375" bestFit="1" customWidth="1"/>
    <col min="23" max="23" width="9.7109375" bestFit="1" customWidth="1"/>
  </cols>
  <sheetData>
    <row r="1" spans="1:15" ht="30" x14ac:dyDescent="0.25">
      <c r="A1" s="1" t="s">
        <v>0</v>
      </c>
      <c r="B1" s="1" t="s">
        <v>1</v>
      </c>
      <c r="C1" s="9">
        <v>41640</v>
      </c>
      <c r="D1" s="9">
        <v>41730</v>
      </c>
      <c r="E1" s="9">
        <v>41821</v>
      </c>
      <c r="F1" s="9">
        <v>41913</v>
      </c>
      <c r="G1" s="9">
        <v>42005</v>
      </c>
      <c r="H1" s="9">
        <v>42095</v>
      </c>
      <c r="I1" s="9">
        <v>42186</v>
      </c>
      <c r="J1" s="9">
        <v>42278</v>
      </c>
      <c r="K1" s="9">
        <v>42370</v>
      </c>
      <c r="L1" s="1" t="s">
        <v>355</v>
      </c>
      <c r="M1" s="1" t="s">
        <v>354</v>
      </c>
      <c r="N1" s="1"/>
      <c r="O1" s="2"/>
    </row>
    <row r="2" spans="1:15" x14ac:dyDescent="0.25">
      <c r="A2">
        <v>90004</v>
      </c>
      <c r="B2" t="s">
        <v>5</v>
      </c>
      <c r="C2">
        <v>88</v>
      </c>
      <c r="D2">
        <v>87</v>
      </c>
      <c r="E2">
        <v>89</v>
      </c>
      <c r="F2">
        <v>88</v>
      </c>
      <c r="G2">
        <v>89</v>
      </c>
      <c r="H2">
        <v>88</v>
      </c>
      <c r="I2">
        <v>86</v>
      </c>
      <c r="J2">
        <v>86</v>
      </c>
      <c r="K2">
        <v>86</v>
      </c>
      <c r="L2">
        <v>86</v>
      </c>
      <c r="M2">
        <v>87</v>
      </c>
      <c r="O2" s="2"/>
    </row>
    <row r="3" spans="1:15" x14ac:dyDescent="0.25">
      <c r="A3">
        <v>90005</v>
      </c>
      <c r="B3" t="s">
        <v>2</v>
      </c>
      <c r="C3">
        <v>78</v>
      </c>
      <c r="D3">
        <v>78</v>
      </c>
      <c r="E3">
        <v>80</v>
      </c>
      <c r="F3">
        <v>81</v>
      </c>
      <c r="G3">
        <v>83</v>
      </c>
      <c r="H3">
        <v>84</v>
      </c>
      <c r="I3">
        <v>85</v>
      </c>
      <c r="J3">
        <v>85</v>
      </c>
      <c r="K3">
        <v>86</v>
      </c>
      <c r="L3">
        <v>86</v>
      </c>
      <c r="M3">
        <v>87</v>
      </c>
    </row>
    <row r="4" spans="1:15" x14ac:dyDescent="0.25">
      <c r="A4">
        <v>90001</v>
      </c>
      <c r="B4" t="s">
        <v>3</v>
      </c>
      <c r="C4">
        <v>81</v>
      </c>
      <c r="D4">
        <v>81</v>
      </c>
      <c r="E4">
        <v>82</v>
      </c>
      <c r="F4">
        <v>84</v>
      </c>
      <c r="G4">
        <v>84</v>
      </c>
      <c r="H4">
        <v>85</v>
      </c>
      <c r="I4">
        <v>86</v>
      </c>
      <c r="J4">
        <v>85</v>
      </c>
      <c r="K4">
        <v>85</v>
      </c>
      <c r="L4">
        <v>85</v>
      </c>
      <c r="M4">
        <v>85</v>
      </c>
    </row>
    <row r="5" spans="1:15" x14ac:dyDescent="0.25">
      <c r="A5">
        <v>90003</v>
      </c>
      <c r="B5" t="s">
        <v>4</v>
      </c>
      <c r="C5">
        <v>82</v>
      </c>
      <c r="D5">
        <v>81</v>
      </c>
      <c r="E5">
        <v>80</v>
      </c>
      <c r="F5">
        <v>81</v>
      </c>
      <c r="G5">
        <v>80</v>
      </c>
      <c r="H5">
        <v>81</v>
      </c>
      <c r="I5">
        <v>80</v>
      </c>
      <c r="J5">
        <v>79</v>
      </c>
      <c r="K5">
        <v>79</v>
      </c>
      <c r="L5">
        <v>80</v>
      </c>
      <c r="M5">
        <v>80</v>
      </c>
    </row>
    <row r="6" spans="1:15" x14ac:dyDescent="0.25">
      <c r="A6">
        <v>90006</v>
      </c>
      <c r="B6" t="s">
        <v>6</v>
      </c>
      <c r="C6">
        <v>79</v>
      </c>
      <c r="D6">
        <v>79</v>
      </c>
      <c r="E6">
        <v>78</v>
      </c>
      <c r="F6">
        <v>77</v>
      </c>
      <c r="G6">
        <v>76</v>
      </c>
      <c r="H6">
        <v>77</v>
      </c>
      <c r="I6">
        <v>77</v>
      </c>
      <c r="J6">
        <v>79</v>
      </c>
      <c r="K6">
        <v>81</v>
      </c>
      <c r="L6">
        <v>81</v>
      </c>
      <c r="M6">
        <v>80</v>
      </c>
    </row>
    <row r="7" spans="1:15" x14ac:dyDescent="0.25">
      <c r="A7">
        <v>90008</v>
      </c>
      <c r="B7" t="s">
        <v>7</v>
      </c>
      <c r="C7">
        <v>68</v>
      </c>
      <c r="D7">
        <v>67</v>
      </c>
      <c r="E7">
        <v>68</v>
      </c>
      <c r="F7">
        <v>68</v>
      </c>
      <c r="G7">
        <v>70</v>
      </c>
      <c r="H7">
        <v>70</v>
      </c>
      <c r="I7">
        <v>71</v>
      </c>
      <c r="J7">
        <v>73</v>
      </c>
      <c r="K7">
        <v>70</v>
      </c>
      <c r="L7">
        <v>70</v>
      </c>
      <c r="M7">
        <v>71</v>
      </c>
    </row>
    <row r="8" spans="1:15" x14ac:dyDescent="0.25">
      <c r="B8" t="s">
        <v>9</v>
      </c>
      <c r="C8" s="10">
        <f t="shared" ref="C8:M8" si="0">AVERAGE(C3:C7)</f>
        <v>77.599999999999994</v>
      </c>
      <c r="D8" s="10">
        <f t="shared" si="0"/>
        <v>77.2</v>
      </c>
      <c r="E8" s="10">
        <f t="shared" si="0"/>
        <v>77.599999999999994</v>
      </c>
      <c r="F8" s="10">
        <f t="shared" si="0"/>
        <v>78.2</v>
      </c>
      <c r="G8" s="10">
        <f t="shared" si="0"/>
        <v>78.599999999999994</v>
      </c>
      <c r="H8" s="10">
        <f t="shared" si="0"/>
        <v>79.400000000000006</v>
      </c>
      <c r="I8" s="10">
        <f t="shared" si="0"/>
        <v>79.8</v>
      </c>
      <c r="J8" s="10">
        <f t="shared" si="0"/>
        <v>80.2</v>
      </c>
      <c r="K8" s="10">
        <f t="shared" si="0"/>
        <v>80.2</v>
      </c>
      <c r="L8" s="10">
        <f t="shared" si="0"/>
        <v>80.400000000000006</v>
      </c>
      <c r="M8" s="10">
        <f t="shared" si="0"/>
        <v>80.599999999999994</v>
      </c>
    </row>
    <row r="9" spans="1:15" x14ac:dyDescent="0.25">
      <c r="B9" t="s">
        <v>10</v>
      </c>
      <c r="C9">
        <f>STDEV(C3:M7)</f>
        <v>5.4936142911382095</v>
      </c>
    </row>
    <row r="10" spans="1:15" x14ac:dyDescent="0.25">
      <c r="B10" t="s">
        <v>11</v>
      </c>
      <c r="C10">
        <f>AVERAGE(C3:M7)</f>
        <v>79.072727272727278</v>
      </c>
    </row>
    <row r="11" spans="1:15" x14ac:dyDescent="0.25">
      <c r="B11" t="s">
        <v>357</v>
      </c>
      <c r="C11">
        <f>$C$9/SQRT(COUNT(C3:C7))</f>
        <v>2.4568189994298715</v>
      </c>
      <c r="D11">
        <f t="shared" ref="D11:M11" si="1">$C$9/SQRT(COUNT(D3:D7))</f>
        <v>2.4568189994298715</v>
      </c>
      <c r="E11">
        <f t="shared" si="1"/>
        <v>2.4568189994298715</v>
      </c>
      <c r="F11">
        <f t="shared" si="1"/>
        <v>2.4568189994298715</v>
      </c>
      <c r="G11">
        <f t="shared" si="1"/>
        <v>2.4568189994298715</v>
      </c>
      <c r="H11">
        <f t="shared" si="1"/>
        <v>2.4568189994298715</v>
      </c>
      <c r="I11">
        <f t="shared" si="1"/>
        <v>2.4568189994298715</v>
      </c>
      <c r="J11">
        <f t="shared" si="1"/>
        <v>2.4568189994298715</v>
      </c>
      <c r="K11">
        <f t="shared" si="1"/>
        <v>2.4568189994298715</v>
      </c>
      <c r="L11">
        <f t="shared" si="1"/>
        <v>2.4568189994298715</v>
      </c>
      <c r="M11">
        <f t="shared" si="1"/>
        <v>2.4568189994298715</v>
      </c>
    </row>
    <row r="12" spans="1:15" x14ac:dyDescent="0.25">
      <c r="B12" t="s">
        <v>9</v>
      </c>
      <c r="C12">
        <v>81.666666666666671</v>
      </c>
      <c r="D12">
        <v>81.333333333333329</v>
      </c>
      <c r="E12">
        <v>81.166666666666671</v>
      </c>
      <c r="F12">
        <v>81.166666666666671</v>
      </c>
      <c r="G12">
        <v>80.833333333333329</v>
      </c>
      <c r="H12">
        <v>80.833333333333329</v>
      </c>
      <c r="I12">
        <v>80.333333333333329</v>
      </c>
      <c r="J12">
        <v>79.833333333333329</v>
      </c>
      <c r="K12">
        <v>79.5</v>
      </c>
      <c r="L12">
        <v>78.833333333333329</v>
      </c>
      <c r="M12">
        <v>79.333333333333329</v>
      </c>
    </row>
    <row r="13" spans="1:15" x14ac:dyDescent="0.25">
      <c r="B13" t="s">
        <v>352</v>
      </c>
      <c r="C13">
        <f>$C$10-1.96*C11</f>
        <v>74.257362033844728</v>
      </c>
      <c r="D13">
        <f t="shared" ref="D13:M13" si="2">$C$10-1.96*D11</f>
        <v>74.257362033844728</v>
      </c>
      <c r="E13">
        <f t="shared" si="2"/>
        <v>74.257362033844728</v>
      </c>
      <c r="F13">
        <f t="shared" si="2"/>
        <v>74.257362033844728</v>
      </c>
      <c r="G13">
        <f t="shared" si="2"/>
        <v>74.257362033844728</v>
      </c>
      <c r="H13">
        <f t="shared" si="2"/>
        <v>74.257362033844728</v>
      </c>
      <c r="I13">
        <f t="shared" si="2"/>
        <v>74.257362033844728</v>
      </c>
      <c r="J13">
        <f t="shared" si="2"/>
        <v>74.257362033844728</v>
      </c>
      <c r="K13">
        <f t="shared" si="2"/>
        <v>74.257362033844728</v>
      </c>
      <c r="L13">
        <f t="shared" si="2"/>
        <v>74.257362033844728</v>
      </c>
      <c r="M13">
        <f t="shared" si="2"/>
        <v>74.257362033844728</v>
      </c>
    </row>
    <row r="14" spans="1:15" x14ac:dyDescent="0.25">
      <c r="B14" t="s">
        <v>353</v>
      </c>
      <c r="C14">
        <f>$C$10+1.96*C11</f>
        <v>83.888092511609827</v>
      </c>
      <c r="D14">
        <f t="shared" ref="D14:M14" si="3">$C$10+1.96*D11</f>
        <v>83.888092511609827</v>
      </c>
      <c r="E14">
        <f t="shared" si="3"/>
        <v>83.888092511609827</v>
      </c>
      <c r="F14">
        <f t="shared" si="3"/>
        <v>83.888092511609827</v>
      </c>
      <c r="G14">
        <f t="shared" si="3"/>
        <v>83.888092511609827</v>
      </c>
      <c r="H14">
        <f t="shared" si="3"/>
        <v>83.888092511609827</v>
      </c>
      <c r="I14">
        <f t="shared" si="3"/>
        <v>83.888092511609827</v>
      </c>
      <c r="J14">
        <f t="shared" si="3"/>
        <v>83.888092511609827</v>
      </c>
      <c r="K14">
        <f t="shared" si="3"/>
        <v>83.888092511609827</v>
      </c>
      <c r="L14">
        <f t="shared" si="3"/>
        <v>83.888092511609827</v>
      </c>
      <c r="M14">
        <f t="shared" si="3"/>
        <v>83.888092511609827</v>
      </c>
    </row>
    <row r="15" spans="1:15" x14ac:dyDescent="0.25">
      <c r="A15">
        <v>900011</v>
      </c>
      <c r="B15" t="s">
        <v>351</v>
      </c>
      <c r="C15">
        <f t="shared" ref="C15:M15" si="4">C2</f>
        <v>88</v>
      </c>
      <c r="D15">
        <f t="shared" si="4"/>
        <v>87</v>
      </c>
      <c r="E15">
        <f t="shared" si="4"/>
        <v>89</v>
      </c>
      <c r="F15">
        <f t="shared" si="4"/>
        <v>88</v>
      </c>
      <c r="G15">
        <f t="shared" si="4"/>
        <v>89</v>
      </c>
      <c r="H15">
        <f t="shared" si="4"/>
        <v>88</v>
      </c>
      <c r="I15">
        <f t="shared" si="4"/>
        <v>86</v>
      </c>
      <c r="J15">
        <f t="shared" si="4"/>
        <v>86</v>
      </c>
      <c r="K15">
        <f t="shared" si="4"/>
        <v>86</v>
      </c>
      <c r="L15">
        <f t="shared" si="4"/>
        <v>86</v>
      </c>
      <c r="M15">
        <f t="shared" si="4"/>
        <v>87</v>
      </c>
    </row>
    <row r="33" spans="4:4" x14ac:dyDescent="0.25">
      <c r="D33" t="s">
        <v>356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64"/>
  <sheetViews>
    <sheetView workbookViewId="0">
      <selection activeCell="K12" sqref="K12:K20"/>
    </sheetView>
  </sheetViews>
  <sheetFormatPr defaultRowHeight="15" x14ac:dyDescent="0.25"/>
  <cols>
    <col min="2" max="2" width="41.28515625" bestFit="1" customWidth="1"/>
    <col min="8" max="8" width="26.28515625" bestFit="1" customWidth="1"/>
    <col min="9" max="9" width="28.140625" bestFit="1" customWidth="1"/>
    <col min="10" max="10" width="19.28515625" bestFit="1" customWidth="1"/>
    <col min="11" max="11" width="18.7109375" bestFit="1" customWidth="1"/>
    <col min="12" max="12" width="23.140625" bestFit="1" customWidth="1"/>
  </cols>
  <sheetData>
    <row r="1" spans="1:160" x14ac:dyDescent="0.25">
      <c r="A1" t="s">
        <v>14</v>
      </c>
      <c r="B1" t="s">
        <v>15</v>
      </c>
      <c r="C1" t="s">
        <v>16</v>
      </c>
      <c r="D1" t="s">
        <v>17</v>
      </c>
      <c r="E1" t="s">
        <v>18</v>
      </c>
      <c r="F1" t="s">
        <v>19</v>
      </c>
      <c r="G1" t="s">
        <v>20</v>
      </c>
      <c r="H1" t="s">
        <v>21</v>
      </c>
      <c r="I1" t="s">
        <v>22</v>
      </c>
      <c r="J1" t="s">
        <v>23</v>
      </c>
      <c r="K1" t="s">
        <v>24</v>
      </c>
      <c r="L1" t="s">
        <v>25</v>
      </c>
      <c r="M1" t="s">
        <v>26</v>
      </c>
      <c r="N1" t="s">
        <v>27</v>
      </c>
      <c r="O1" t="s">
        <v>28</v>
      </c>
      <c r="P1" t="s">
        <v>29</v>
      </c>
      <c r="Q1" t="s">
        <v>30</v>
      </c>
      <c r="R1" t="s">
        <v>31</v>
      </c>
      <c r="S1" t="s">
        <v>32</v>
      </c>
      <c r="T1" t="s">
        <v>33</v>
      </c>
      <c r="U1" t="s">
        <v>34</v>
      </c>
      <c r="V1" t="s">
        <v>35</v>
      </c>
      <c r="W1" t="s">
        <v>36</v>
      </c>
      <c r="X1" t="s">
        <v>37</v>
      </c>
      <c r="Y1" t="s">
        <v>38</v>
      </c>
      <c r="Z1" t="s">
        <v>39</v>
      </c>
      <c r="AA1" t="s">
        <v>40</v>
      </c>
      <c r="AB1" t="s">
        <v>41</v>
      </c>
      <c r="AC1" t="s">
        <v>42</v>
      </c>
      <c r="AD1" t="s">
        <v>43</v>
      </c>
      <c r="AE1" t="s">
        <v>44</v>
      </c>
      <c r="AF1" t="s">
        <v>45</v>
      </c>
      <c r="AG1" t="s">
        <v>46</v>
      </c>
      <c r="AH1" t="s">
        <v>47</v>
      </c>
      <c r="AI1" t="s">
        <v>48</v>
      </c>
      <c r="AJ1" t="s">
        <v>49</v>
      </c>
      <c r="AK1" t="s">
        <v>50</v>
      </c>
      <c r="AL1" t="s">
        <v>51</v>
      </c>
      <c r="AM1" t="s">
        <v>52</v>
      </c>
      <c r="AN1" t="s">
        <v>53</v>
      </c>
      <c r="AO1" t="s">
        <v>54</v>
      </c>
      <c r="AP1" t="s">
        <v>55</v>
      </c>
      <c r="AQ1" t="s">
        <v>56</v>
      </c>
      <c r="AR1" t="s">
        <v>57</v>
      </c>
      <c r="AS1" t="s">
        <v>58</v>
      </c>
      <c r="AT1" t="s">
        <v>59</v>
      </c>
      <c r="AU1" t="s">
        <v>60</v>
      </c>
      <c r="AV1" t="s">
        <v>61</v>
      </c>
      <c r="AW1" t="s">
        <v>62</v>
      </c>
      <c r="AX1" t="s">
        <v>63</v>
      </c>
      <c r="AY1" t="s">
        <v>64</v>
      </c>
      <c r="AZ1" t="s">
        <v>65</v>
      </c>
      <c r="BA1" t="s">
        <v>66</v>
      </c>
      <c r="BB1" t="s">
        <v>67</v>
      </c>
      <c r="BC1" t="s">
        <v>68</v>
      </c>
      <c r="BD1" t="s">
        <v>69</v>
      </c>
      <c r="BE1" t="s">
        <v>70</v>
      </c>
      <c r="BF1" t="s">
        <v>71</v>
      </c>
      <c r="BG1" t="s">
        <v>72</v>
      </c>
      <c r="BH1" t="s">
        <v>73</v>
      </c>
      <c r="BI1" t="s">
        <v>74</v>
      </c>
      <c r="BJ1" t="s">
        <v>75</v>
      </c>
      <c r="BK1" t="s">
        <v>76</v>
      </c>
      <c r="BL1" t="s">
        <v>77</v>
      </c>
      <c r="BM1" t="s">
        <v>78</v>
      </c>
      <c r="BN1" t="s">
        <v>79</v>
      </c>
      <c r="BO1" t="s">
        <v>80</v>
      </c>
      <c r="BP1" t="s">
        <v>81</v>
      </c>
      <c r="BQ1" t="s">
        <v>82</v>
      </c>
      <c r="BR1" t="s">
        <v>83</v>
      </c>
      <c r="BS1" t="s">
        <v>84</v>
      </c>
      <c r="BT1" t="s">
        <v>85</v>
      </c>
      <c r="BU1" t="s">
        <v>86</v>
      </c>
      <c r="BV1" t="s">
        <v>87</v>
      </c>
      <c r="BW1" t="s">
        <v>88</v>
      </c>
      <c r="BX1" t="s">
        <v>89</v>
      </c>
      <c r="BY1" t="s">
        <v>90</v>
      </c>
      <c r="BZ1" t="s">
        <v>91</v>
      </c>
      <c r="CA1" t="s">
        <v>92</v>
      </c>
      <c r="CB1" t="s">
        <v>93</v>
      </c>
      <c r="CC1" t="s">
        <v>94</v>
      </c>
      <c r="CD1" t="s">
        <v>95</v>
      </c>
      <c r="CE1" t="s">
        <v>96</v>
      </c>
      <c r="CF1" t="s">
        <v>97</v>
      </c>
      <c r="CG1" t="s">
        <v>98</v>
      </c>
      <c r="CH1" t="s">
        <v>99</v>
      </c>
      <c r="CI1" t="s">
        <v>100</v>
      </c>
      <c r="CJ1" t="s">
        <v>101</v>
      </c>
      <c r="CK1" t="s">
        <v>102</v>
      </c>
      <c r="CL1" t="s">
        <v>103</v>
      </c>
      <c r="CM1" t="s">
        <v>104</v>
      </c>
      <c r="CN1" t="s">
        <v>105</v>
      </c>
      <c r="CO1" t="s">
        <v>106</v>
      </c>
    </row>
    <row r="2" spans="1:160" x14ac:dyDescent="0.25">
      <c r="A2">
        <v>90001</v>
      </c>
      <c r="B2" t="s">
        <v>3</v>
      </c>
      <c r="C2" t="s">
        <v>107</v>
      </c>
      <c r="D2" t="s">
        <v>108</v>
      </c>
      <c r="E2" t="s">
        <v>109</v>
      </c>
      <c r="F2">
        <v>20037</v>
      </c>
      <c r="G2" t="s">
        <v>110</v>
      </c>
      <c r="H2" t="s">
        <v>111</v>
      </c>
      <c r="I2">
        <v>0.12</v>
      </c>
      <c r="J2">
        <v>16.32</v>
      </c>
      <c r="K2">
        <v>5475</v>
      </c>
      <c r="M2" t="s">
        <v>112</v>
      </c>
      <c r="N2">
        <v>0.17</v>
      </c>
      <c r="O2">
        <v>22.18</v>
      </c>
      <c r="P2">
        <v>5475</v>
      </c>
      <c r="R2" t="s">
        <v>113</v>
      </c>
      <c r="S2">
        <v>0.75</v>
      </c>
      <c r="T2">
        <v>12</v>
      </c>
      <c r="U2">
        <v>16</v>
      </c>
      <c r="W2" t="s">
        <v>114</v>
      </c>
      <c r="X2">
        <v>0.95979999999999999</v>
      </c>
      <c r="Y2">
        <v>406</v>
      </c>
      <c r="Z2">
        <v>423</v>
      </c>
      <c r="AB2" t="s">
        <v>115</v>
      </c>
      <c r="AC2">
        <v>0.7006</v>
      </c>
      <c r="AD2">
        <v>124</v>
      </c>
      <c r="AE2">
        <v>177</v>
      </c>
      <c r="AG2">
        <v>0.3503</v>
      </c>
      <c r="AH2">
        <v>62</v>
      </c>
      <c r="AI2">
        <v>177</v>
      </c>
      <c r="AK2" t="s">
        <v>116</v>
      </c>
      <c r="AL2">
        <v>1</v>
      </c>
      <c r="AM2">
        <v>501</v>
      </c>
      <c r="AN2">
        <v>501</v>
      </c>
      <c r="AP2" t="s">
        <v>117</v>
      </c>
      <c r="AQ2">
        <v>0.79</v>
      </c>
      <c r="AR2">
        <v>237</v>
      </c>
      <c r="AS2">
        <v>300</v>
      </c>
      <c r="AU2">
        <v>0.24</v>
      </c>
      <c r="AV2">
        <v>72</v>
      </c>
      <c r="AW2">
        <v>300</v>
      </c>
      <c r="AY2" t="s">
        <v>118</v>
      </c>
      <c r="AZ2">
        <v>0.26900000000000002</v>
      </c>
      <c r="BA2">
        <v>78</v>
      </c>
      <c r="BB2">
        <v>290</v>
      </c>
      <c r="BD2">
        <v>5.8599999999999999E-2</v>
      </c>
      <c r="BE2">
        <v>17</v>
      </c>
      <c r="BF2">
        <v>290</v>
      </c>
      <c r="BH2" t="s">
        <v>119</v>
      </c>
      <c r="BI2" t="s">
        <v>120</v>
      </c>
      <c r="BK2" t="s">
        <v>121</v>
      </c>
      <c r="BL2" t="s">
        <v>122</v>
      </c>
      <c r="BN2" t="s">
        <v>123</v>
      </c>
      <c r="BO2" t="s">
        <v>120</v>
      </c>
      <c r="BQ2">
        <v>42370</v>
      </c>
      <c r="BR2">
        <v>42735</v>
      </c>
      <c r="BS2" t="s">
        <v>124</v>
      </c>
      <c r="BT2" t="s">
        <v>125</v>
      </c>
      <c r="BU2" t="s">
        <v>125</v>
      </c>
      <c r="BV2" t="s">
        <v>125</v>
      </c>
      <c r="BW2" t="s">
        <v>126</v>
      </c>
      <c r="BX2" t="s">
        <v>125</v>
      </c>
      <c r="BY2" t="s">
        <v>125</v>
      </c>
      <c r="BZ2" t="s">
        <v>125</v>
      </c>
      <c r="CA2" t="s">
        <v>126</v>
      </c>
      <c r="CB2">
        <v>42186</v>
      </c>
      <c r="CC2">
        <v>42551</v>
      </c>
      <c r="CD2" t="s">
        <v>127</v>
      </c>
      <c r="CE2">
        <v>0.99039999999999995</v>
      </c>
      <c r="CF2">
        <v>308</v>
      </c>
      <c r="CG2">
        <v>311</v>
      </c>
      <c r="CI2" t="s">
        <v>128</v>
      </c>
      <c r="CJ2">
        <v>0.97</v>
      </c>
      <c r="CK2">
        <v>1661</v>
      </c>
      <c r="CL2">
        <v>1706</v>
      </c>
      <c r="CN2">
        <v>42644</v>
      </c>
      <c r="CO2">
        <v>42825</v>
      </c>
    </row>
    <row r="3" spans="1:160" x14ac:dyDescent="0.25">
      <c r="A3">
        <v>90004</v>
      </c>
      <c r="B3" t="s">
        <v>5</v>
      </c>
      <c r="C3" t="s">
        <v>129</v>
      </c>
      <c r="D3" t="s">
        <v>108</v>
      </c>
      <c r="E3" t="s">
        <v>109</v>
      </c>
      <c r="F3">
        <v>20007</v>
      </c>
      <c r="G3" t="s">
        <v>110</v>
      </c>
      <c r="H3" t="s">
        <v>111</v>
      </c>
      <c r="I3">
        <v>0</v>
      </c>
      <c r="J3">
        <v>0</v>
      </c>
      <c r="K3">
        <v>3278</v>
      </c>
      <c r="M3" t="s">
        <v>112</v>
      </c>
      <c r="N3">
        <v>0.01</v>
      </c>
      <c r="O3">
        <v>0.5</v>
      </c>
      <c r="P3">
        <v>3278</v>
      </c>
      <c r="R3" t="s">
        <v>113</v>
      </c>
      <c r="S3" t="s">
        <v>125</v>
      </c>
      <c r="T3" t="s">
        <v>125</v>
      </c>
      <c r="U3" t="s">
        <v>125</v>
      </c>
      <c r="V3">
        <v>1</v>
      </c>
      <c r="W3" t="s">
        <v>114</v>
      </c>
      <c r="X3">
        <v>0.62260000000000004</v>
      </c>
      <c r="Y3">
        <v>193</v>
      </c>
      <c r="Z3">
        <v>310</v>
      </c>
      <c r="AB3" t="s">
        <v>115</v>
      </c>
      <c r="AC3">
        <v>0</v>
      </c>
      <c r="AD3">
        <v>0</v>
      </c>
      <c r="AE3">
        <v>40</v>
      </c>
      <c r="AG3">
        <v>0</v>
      </c>
      <c r="AH3">
        <v>0</v>
      </c>
      <c r="AI3">
        <v>40</v>
      </c>
      <c r="AK3" t="s">
        <v>116</v>
      </c>
      <c r="AL3">
        <v>0.97060000000000002</v>
      </c>
      <c r="AM3">
        <v>330</v>
      </c>
      <c r="AN3">
        <v>340</v>
      </c>
      <c r="AP3" t="s">
        <v>117</v>
      </c>
      <c r="AQ3" t="s">
        <v>125</v>
      </c>
      <c r="AR3" t="s">
        <v>125</v>
      </c>
      <c r="AS3" t="s">
        <v>125</v>
      </c>
      <c r="AT3">
        <v>1</v>
      </c>
      <c r="AU3" t="s">
        <v>125</v>
      </c>
      <c r="AV3" t="s">
        <v>125</v>
      </c>
      <c r="AW3" t="s">
        <v>125</v>
      </c>
      <c r="AX3">
        <v>1</v>
      </c>
      <c r="AY3" t="s">
        <v>118</v>
      </c>
      <c r="AZ3">
        <v>0</v>
      </c>
      <c r="BA3">
        <v>0</v>
      </c>
      <c r="BB3">
        <v>105</v>
      </c>
      <c r="BD3">
        <v>0</v>
      </c>
      <c r="BE3">
        <v>0</v>
      </c>
      <c r="BF3">
        <v>105</v>
      </c>
      <c r="BH3" t="s">
        <v>119</v>
      </c>
      <c r="BI3" t="s">
        <v>120</v>
      </c>
      <c r="BK3" t="s">
        <v>121</v>
      </c>
      <c r="BL3" t="s">
        <v>122</v>
      </c>
      <c r="BN3" t="s">
        <v>123</v>
      </c>
      <c r="BO3" t="s">
        <v>120</v>
      </c>
      <c r="BQ3">
        <v>42370</v>
      </c>
      <c r="BR3">
        <v>42735</v>
      </c>
      <c r="BS3" t="s">
        <v>124</v>
      </c>
      <c r="BT3" t="s">
        <v>125</v>
      </c>
      <c r="BU3" t="s">
        <v>125</v>
      </c>
      <c r="BV3" t="s">
        <v>125</v>
      </c>
      <c r="BW3" t="s">
        <v>126</v>
      </c>
      <c r="BX3" t="s">
        <v>125</v>
      </c>
      <c r="BY3" t="s">
        <v>125</v>
      </c>
      <c r="BZ3" t="s">
        <v>125</v>
      </c>
      <c r="CA3" t="s">
        <v>126</v>
      </c>
      <c r="CB3">
        <v>42186</v>
      </c>
      <c r="CC3">
        <v>42551</v>
      </c>
      <c r="CD3" t="s">
        <v>127</v>
      </c>
      <c r="CE3">
        <v>0.99380000000000002</v>
      </c>
      <c r="CF3">
        <v>160</v>
      </c>
      <c r="CG3">
        <v>161</v>
      </c>
      <c r="CI3" t="s">
        <v>128</v>
      </c>
      <c r="CJ3">
        <v>1</v>
      </c>
      <c r="CK3">
        <v>35</v>
      </c>
      <c r="CL3">
        <v>35</v>
      </c>
      <c r="CN3">
        <v>42644</v>
      </c>
      <c r="CO3">
        <v>42825</v>
      </c>
    </row>
    <row r="4" spans="1:160" x14ac:dyDescent="0.25">
      <c r="A4">
        <v>90005</v>
      </c>
      <c r="B4" t="s">
        <v>2</v>
      </c>
      <c r="C4" t="s">
        <v>130</v>
      </c>
      <c r="D4" t="s">
        <v>108</v>
      </c>
      <c r="E4" t="s">
        <v>109</v>
      </c>
      <c r="F4">
        <v>20016</v>
      </c>
      <c r="G4" t="s">
        <v>110</v>
      </c>
      <c r="H4" t="s">
        <v>111</v>
      </c>
      <c r="I4">
        <v>1.21</v>
      </c>
      <c r="J4">
        <v>176.4</v>
      </c>
      <c r="K4">
        <v>6093</v>
      </c>
      <c r="M4" t="s">
        <v>112</v>
      </c>
      <c r="N4">
        <v>0.39</v>
      </c>
      <c r="O4">
        <v>57.42</v>
      </c>
      <c r="P4">
        <v>6093</v>
      </c>
      <c r="R4" t="s">
        <v>113</v>
      </c>
      <c r="S4">
        <v>0.61899999999999999</v>
      </c>
      <c r="T4">
        <v>39</v>
      </c>
      <c r="U4">
        <v>63</v>
      </c>
      <c r="W4" t="s">
        <v>114</v>
      </c>
      <c r="X4">
        <v>1</v>
      </c>
      <c r="Y4">
        <v>498</v>
      </c>
      <c r="Z4">
        <v>498</v>
      </c>
      <c r="AB4" t="s">
        <v>115</v>
      </c>
      <c r="AC4">
        <v>0.52939999999999998</v>
      </c>
      <c r="AD4">
        <v>45</v>
      </c>
      <c r="AE4">
        <v>85</v>
      </c>
      <c r="AG4">
        <v>0.51759999999999995</v>
      </c>
      <c r="AH4">
        <v>44</v>
      </c>
      <c r="AI4">
        <v>85</v>
      </c>
      <c r="AK4" t="s">
        <v>116</v>
      </c>
      <c r="AL4">
        <v>0.9929</v>
      </c>
      <c r="AM4">
        <v>557</v>
      </c>
      <c r="AN4">
        <v>561</v>
      </c>
      <c r="AP4" t="s">
        <v>117</v>
      </c>
      <c r="AQ4">
        <v>0.71640000000000004</v>
      </c>
      <c r="AR4">
        <v>144</v>
      </c>
      <c r="AS4">
        <v>201</v>
      </c>
      <c r="AU4">
        <v>0.29349999999999998</v>
      </c>
      <c r="AV4">
        <v>59</v>
      </c>
      <c r="AW4">
        <v>201</v>
      </c>
      <c r="AY4" t="s">
        <v>118</v>
      </c>
      <c r="AZ4">
        <v>8.8499999999999995E-2</v>
      </c>
      <c r="BA4">
        <v>17</v>
      </c>
      <c r="BB4">
        <v>192</v>
      </c>
      <c r="BD4">
        <v>0</v>
      </c>
      <c r="BE4">
        <v>0</v>
      </c>
      <c r="BF4">
        <v>192</v>
      </c>
      <c r="BH4" t="s">
        <v>119</v>
      </c>
      <c r="BI4" t="s">
        <v>131</v>
      </c>
      <c r="BK4" t="s">
        <v>121</v>
      </c>
      <c r="BL4" t="s">
        <v>132</v>
      </c>
      <c r="BN4" t="s">
        <v>123</v>
      </c>
      <c r="BO4" t="s">
        <v>131</v>
      </c>
      <c r="BQ4">
        <v>42370</v>
      </c>
      <c r="BR4">
        <v>42735</v>
      </c>
      <c r="BS4" t="s">
        <v>124</v>
      </c>
      <c r="BT4" t="s">
        <v>125</v>
      </c>
      <c r="BU4" t="s">
        <v>125</v>
      </c>
      <c r="BV4" t="s">
        <v>125</v>
      </c>
      <c r="BW4" t="s">
        <v>126</v>
      </c>
      <c r="BX4" t="s">
        <v>125</v>
      </c>
      <c r="BY4" t="s">
        <v>125</v>
      </c>
      <c r="BZ4" t="s">
        <v>125</v>
      </c>
      <c r="CA4" t="s">
        <v>126</v>
      </c>
      <c r="CB4">
        <v>42186</v>
      </c>
      <c r="CC4">
        <v>42551</v>
      </c>
      <c r="CD4" t="s">
        <v>127</v>
      </c>
      <c r="CE4">
        <v>0.98340000000000005</v>
      </c>
      <c r="CF4">
        <v>297</v>
      </c>
      <c r="CG4">
        <v>302</v>
      </c>
      <c r="CI4" t="s">
        <v>128</v>
      </c>
      <c r="CJ4">
        <v>1</v>
      </c>
      <c r="CK4">
        <v>49</v>
      </c>
      <c r="CL4">
        <v>49</v>
      </c>
      <c r="CN4">
        <v>42644</v>
      </c>
      <c r="CO4">
        <v>42825</v>
      </c>
    </row>
    <row r="5" spans="1:160" x14ac:dyDescent="0.25">
      <c r="A5">
        <v>94001</v>
      </c>
      <c r="B5" t="s">
        <v>134</v>
      </c>
      <c r="C5" t="s">
        <v>135</v>
      </c>
      <c r="D5" t="s">
        <v>108</v>
      </c>
      <c r="E5" t="s">
        <v>109</v>
      </c>
      <c r="F5">
        <v>20032</v>
      </c>
      <c r="G5" t="s">
        <v>110</v>
      </c>
      <c r="H5" t="s">
        <v>111</v>
      </c>
      <c r="I5">
        <v>0.15</v>
      </c>
      <c r="J5">
        <v>352</v>
      </c>
      <c r="K5">
        <v>97884</v>
      </c>
      <c r="M5" t="s">
        <v>112</v>
      </c>
      <c r="N5">
        <v>0.13</v>
      </c>
      <c r="O5">
        <v>317</v>
      </c>
      <c r="P5">
        <v>97884</v>
      </c>
      <c r="R5" t="s">
        <v>113</v>
      </c>
      <c r="S5">
        <v>0.94589999999999996</v>
      </c>
      <c r="T5">
        <v>105</v>
      </c>
      <c r="U5">
        <v>111</v>
      </c>
      <c r="W5" t="s">
        <v>114</v>
      </c>
      <c r="X5">
        <v>0</v>
      </c>
      <c r="Y5">
        <v>0</v>
      </c>
      <c r="Z5">
        <v>431</v>
      </c>
      <c r="AB5" t="s">
        <v>115</v>
      </c>
      <c r="AC5" t="s">
        <v>125</v>
      </c>
      <c r="AD5" t="s">
        <v>125</v>
      </c>
      <c r="AE5" t="s">
        <v>125</v>
      </c>
      <c r="AF5">
        <v>7</v>
      </c>
      <c r="AG5" t="s">
        <v>125</v>
      </c>
      <c r="AH5" t="s">
        <v>125</v>
      </c>
      <c r="AI5" t="s">
        <v>125</v>
      </c>
      <c r="AJ5">
        <v>7</v>
      </c>
      <c r="AK5" t="s">
        <v>116</v>
      </c>
      <c r="AL5">
        <v>0</v>
      </c>
      <c r="AM5">
        <v>0</v>
      </c>
      <c r="AN5">
        <v>431</v>
      </c>
      <c r="AP5" t="s">
        <v>117</v>
      </c>
      <c r="AQ5" t="s">
        <v>125</v>
      </c>
      <c r="AR5" t="s">
        <v>125</v>
      </c>
      <c r="AS5" t="s">
        <v>125</v>
      </c>
      <c r="AT5">
        <v>7</v>
      </c>
      <c r="AU5" t="s">
        <v>125</v>
      </c>
      <c r="AV5" t="s">
        <v>125</v>
      </c>
      <c r="AW5" t="s">
        <v>125</v>
      </c>
      <c r="AX5">
        <v>7</v>
      </c>
      <c r="AY5" t="s">
        <v>118</v>
      </c>
      <c r="AZ5" t="s">
        <v>125</v>
      </c>
      <c r="BA5" t="s">
        <v>125</v>
      </c>
      <c r="BB5" t="s">
        <v>125</v>
      </c>
      <c r="BC5">
        <v>7</v>
      </c>
      <c r="BD5" t="s">
        <v>125</v>
      </c>
      <c r="BE5" t="s">
        <v>125</v>
      </c>
      <c r="BF5" t="s">
        <v>125</v>
      </c>
      <c r="BG5">
        <v>7</v>
      </c>
      <c r="BH5" t="s">
        <v>119</v>
      </c>
      <c r="BI5" t="s">
        <v>131</v>
      </c>
      <c r="BK5" t="s">
        <v>121</v>
      </c>
      <c r="BL5" t="s">
        <v>122</v>
      </c>
      <c r="BN5" t="s">
        <v>123</v>
      </c>
      <c r="BO5" t="s">
        <v>120</v>
      </c>
      <c r="BQ5">
        <v>42370</v>
      </c>
      <c r="BR5">
        <v>42735</v>
      </c>
      <c r="BS5" t="s">
        <v>124</v>
      </c>
      <c r="BT5" t="s">
        <v>125</v>
      </c>
      <c r="BU5" t="s">
        <v>125</v>
      </c>
      <c r="BV5" t="s">
        <v>125</v>
      </c>
      <c r="BW5" t="s">
        <v>126</v>
      </c>
      <c r="BX5" t="s">
        <v>125</v>
      </c>
      <c r="BY5" t="s">
        <v>125</v>
      </c>
      <c r="BZ5" t="s">
        <v>125</v>
      </c>
      <c r="CA5" t="s">
        <v>126</v>
      </c>
      <c r="CB5">
        <v>42186</v>
      </c>
      <c r="CC5">
        <v>42551</v>
      </c>
      <c r="CD5" t="s">
        <v>127</v>
      </c>
      <c r="CE5">
        <v>0.2979</v>
      </c>
      <c r="CF5">
        <v>42</v>
      </c>
      <c r="CG5">
        <v>141</v>
      </c>
      <c r="CI5" t="s">
        <v>128</v>
      </c>
      <c r="CJ5">
        <v>0.93</v>
      </c>
      <c r="CK5">
        <v>745</v>
      </c>
      <c r="CL5">
        <v>800</v>
      </c>
      <c r="CN5">
        <v>42644</v>
      </c>
      <c r="CO5">
        <v>42825</v>
      </c>
    </row>
    <row r="6" spans="1:160" x14ac:dyDescent="0.25">
      <c r="A6">
        <v>94004</v>
      </c>
      <c r="B6" t="s">
        <v>136</v>
      </c>
      <c r="C6" t="s">
        <v>137</v>
      </c>
      <c r="D6" t="s">
        <v>108</v>
      </c>
      <c r="E6" t="s">
        <v>109</v>
      </c>
      <c r="F6">
        <v>20016</v>
      </c>
      <c r="G6" t="s">
        <v>110</v>
      </c>
      <c r="H6" t="s">
        <v>111</v>
      </c>
      <c r="I6">
        <v>0.03</v>
      </c>
      <c r="J6">
        <v>16.3</v>
      </c>
      <c r="K6">
        <v>27136</v>
      </c>
      <c r="M6" t="s">
        <v>112</v>
      </c>
      <c r="N6">
        <v>0.12</v>
      </c>
      <c r="O6">
        <v>77.930000000000007</v>
      </c>
      <c r="P6">
        <v>27136</v>
      </c>
      <c r="R6" t="s">
        <v>113</v>
      </c>
      <c r="S6" t="s">
        <v>125</v>
      </c>
      <c r="T6" t="s">
        <v>125</v>
      </c>
      <c r="U6" t="s">
        <v>125</v>
      </c>
      <c r="V6">
        <v>1</v>
      </c>
      <c r="W6" t="s">
        <v>114</v>
      </c>
      <c r="X6">
        <v>0.9829</v>
      </c>
      <c r="Y6">
        <v>344</v>
      </c>
      <c r="Z6">
        <v>350</v>
      </c>
      <c r="AB6" t="s">
        <v>115</v>
      </c>
      <c r="AC6">
        <v>0.56859999999999999</v>
      </c>
      <c r="AD6">
        <v>87</v>
      </c>
      <c r="AE6">
        <v>153</v>
      </c>
      <c r="AG6">
        <v>0.50980000000000003</v>
      </c>
      <c r="AH6">
        <v>78</v>
      </c>
      <c r="AI6">
        <v>153</v>
      </c>
      <c r="AK6" t="s">
        <v>116</v>
      </c>
      <c r="AL6">
        <v>0.99760000000000004</v>
      </c>
      <c r="AM6">
        <v>422</v>
      </c>
      <c r="AN6">
        <v>423</v>
      </c>
      <c r="AP6" t="s">
        <v>117</v>
      </c>
      <c r="AQ6">
        <v>0.68559999999999999</v>
      </c>
      <c r="AR6">
        <v>205</v>
      </c>
      <c r="AS6">
        <v>299</v>
      </c>
      <c r="AU6">
        <v>0.48830000000000001</v>
      </c>
      <c r="AV6">
        <v>146</v>
      </c>
      <c r="AW6">
        <v>299</v>
      </c>
      <c r="AY6" t="s">
        <v>118</v>
      </c>
      <c r="AZ6">
        <v>0.16489999999999999</v>
      </c>
      <c r="BA6">
        <v>31</v>
      </c>
      <c r="BB6">
        <v>188</v>
      </c>
      <c r="BD6" t="s">
        <v>125</v>
      </c>
      <c r="BE6" t="s">
        <v>125</v>
      </c>
      <c r="BF6" t="s">
        <v>125</v>
      </c>
      <c r="BG6">
        <v>1</v>
      </c>
      <c r="BH6" t="s">
        <v>119</v>
      </c>
      <c r="BI6" t="s">
        <v>131</v>
      </c>
      <c r="BK6" t="s">
        <v>121</v>
      </c>
      <c r="BL6" t="s">
        <v>122</v>
      </c>
      <c r="BN6" t="s">
        <v>123</v>
      </c>
      <c r="BO6" t="s">
        <v>120</v>
      </c>
      <c r="BQ6">
        <v>42370</v>
      </c>
      <c r="BR6">
        <v>42735</v>
      </c>
      <c r="BS6" t="s">
        <v>124</v>
      </c>
      <c r="BT6" t="s">
        <v>125</v>
      </c>
      <c r="BU6" t="s">
        <v>125</v>
      </c>
      <c r="BV6" t="s">
        <v>125</v>
      </c>
      <c r="BW6" t="s">
        <v>126</v>
      </c>
      <c r="BX6" t="s">
        <v>125</v>
      </c>
      <c r="BY6" t="s">
        <v>125</v>
      </c>
      <c r="BZ6" t="s">
        <v>125</v>
      </c>
      <c r="CA6" t="s">
        <v>126</v>
      </c>
      <c r="CB6">
        <v>42186</v>
      </c>
      <c r="CC6">
        <v>42551</v>
      </c>
      <c r="CD6" t="s">
        <v>127</v>
      </c>
      <c r="CE6">
        <v>0.55189999999999995</v>
      </c>
      <c r="CF6">
        <v>218</v>
      </c>
      <c r="CG6">
        <v>395</v>
      </c>
      <c r="CI6" t="s">
        <v>128</v>
      </c>
      <c r="CJ6">
        <v>0.4</v>
      </c>
      <c r="CK6">
        <v>115</v>
      </c>
      <c r="CL6">
        <v>289</v>
      </c>
      <c r="CN6">
        <v>42644</v>
      </c>
      <c r="CO6">
        <v>42825</v>
      </c>
    </row>
    <row r="11" spans="1:160" x14ac:dyDescent="0.25">
      <c r="A11">
        <v>2018</v>
      </c>
    </row>
    <row r="12" spans="1:160" x14ac:dyDescent="0.25">
      <c r="A12">
        <v>90011</v>
      </c>
      <c r="B12" t="s">
        <v>8</v>
      </c>
      <c r="C12" t="s">
        <v>133</v>
      </c>
      <c r="D12" t="s">
        <v>108</v>
      </c>
      <c r="E12" t="s">
        <v>109</v>
      </c>
      <c r="F12">
        <v>20010</v>
      </c>
      <c r="G12" t="s">
        <v>110</v>
      </c>
      <c r="H12" t="s">
        <v>111</v>
      </c>
      <c r="I12">
        <v>7.0000000000000007E-2</v>
      </c>
      <c r="J12">
        <v>22.69</v>
      </c>
      <c r="K12">
        <v>13044</v>
      </c>
      <c r="M12" t="s">
        <v>112</v>
      </c>
      <c r="N12">
        <v>0.01</v>
      </c>
      <c r="O12">
        <v>2.1800000000000002</v>
      </c>
      <c r="P12">
        <v>13044</v>
      </c>
      <c r="R12" t="s">
        <v>113</v>
      </c>
      <c r="S12" t="s">
        <v>125</v>
      </c>
      <c r="T12" t="s">
        <v>125</v>
      </c>
      <c r="U12" t="s">
        <v>125</v>
      </c>
      <c r="V12">
        <v>1</v>
      </c>
      <c r="W12" t="s">
        <v>114</v>
      </c>
      <c r="X12">
        <v>0.9607</v>
      </c>
      <c r="Y12">
        <v>391</v>
      </c>
      <c r="Z12">
        <v>407</v>
      </c>
      <c r="AB12" t="s">
        <v>115</v>
      </c>
      <c r="AC12">
        <v>0.18029999999999999</v>
      </c>
      <c r="AD12">
        <v>11</v>
      </c>
      <c r="AE12">
        <v>61</v>
      </c>
      <c r="AG12" t="s">
        <v>125</v>
      </c>
      <c r="AH12" t="s">
        <v>125</v>
      </c>
      <c r="AI12" t="s">
        <v>125</v>
      </c>
      <c r="AJ12">
        <v>1</v>
      </c>
      <c r="AK12" t="s">
        <v>116</v>
      </c>
      <c r="AL12">
        <v>0.98360000000000003</v>
      </c>
      <c r="AM12">
        <v>481</v>
      </c>
      <c r="AN12">
        <v>489</v>
      </c>
      <c r="AP12" t="s">
        <v>117</v>
      </c>
      <c r="AQ12" t="s">
        <v>125</v>
      </c>
      <c r="AR12" t="s">
        <v>125</v>
      </c>
      <c r="AS12" t="s">
        <v>125</v>
      </c>
      <c r="AT12">
        <v>1</v>
      </c>
      <c r="AU12" t="s">
        <v>125</v>
      </c>
      <c r="AV12" t="s">
        <v>125</v>
      </c>
      <c r="AW12" t="s">
        <v>125</v>
      </c>
      <c r="AX12">
        <v>1</v>
      </c>
      <c r="AY12" t="s">
        <v>118</v>
      </c>
      <c r="AZ12">
        <v>0</v>
      </c>
      <c r="BA12">
        <v>0</v>
      </c>
      <c r="BB12">
        <v>218</v>
      </c>
      <c r="BD12">
        <v>0</v>
      </c>
      <c r="BE12">
        <v>0</v>
      </c>
      <c r="BF12">
        <v>218</v>
      </c>
      <c r="BH12" t="s">
        <v>119</v>
      </c>
      <c r="BI12" t="s">
        <v>131</v>
      </c>
      <c r="BK12" t="s">
        <v>121</v>
      </c>
      <c r="BL12" t="s">
        <v>122</v>
      </c>
      <c r="BN12" t="s">
        <v>123</v>
      </c>
      <c r="BO12" t="s">
        <v>131</v>
      </c>
      <c r="BQ12">
        <v>42370</v>
      </c>
      <c r="BR12">
        <v>42735</v>
      </c>
      <c r="BS12" t="s">
        <v>124</v>
      </c>
      <c r="BT12" t="s">
        <v>125</v>
      </c>
      <c r="BU12" t="s">
        <v>125</v>
      </c>
      <c r="BV12" t="s">
        <v>125</v>
      </c>
      <c r="BW12" t="s">
        <v>126</v>
      </c>
      <c r="BX12" t="s">
        <v>125</v>
      </c>
      <c r="BY12" t="s">
        <v>125</v>
      </c>
      <c r="BZ12" t="s">
        <v>125</v>
      </c>
      <c r="CA12" t="s">
        <v>126</v>
      </c>
      <c r="CB12">
        <v>42186</v>
      </c>
      <c r="CC12">
        <v>42551</v>
      </c>
      <c r="CD12" t="s">
        <v>127</v>
      </c>
      <c r="CE12">
        <v>0.97089999999999999</v>
      </c>
      <c r="CF12">
        <v>267</v>
      </c>
      <c r="CG12">
        <v>275</v>
      </c>
      <c r="CI12" t="s">
        <v>128</v>
      </c>
      <c r="CJ12">
        <v>1</v>
      </c>
      <c r="CK12">
        <v>11</v>
      </c>
      <c r="CL12">
        <v>11</v>
      </c>
      <c r="CN12">
        <v>42644</v>
      </c>
      <c r="CO12">
        <v>42825</v>
      </c>
    </row>
    <row r="13" spans="1:160" x14ac:dyDescent="0.25">
      <c r="A13">
        <v>2017</v>
      </c>
    </row>
    <row r="14" spans="1:160" x14ac:dyDescent="0.25">
      <c r="A14">
        <v>90011</v>
      </c>
      <c r="B14" t="s">
        <v>8</v>
      </c>
      <c r="C14" t="s">
        <v>133</v>
      </c>
      <c r="D14" t="s">
        <v>108</v>
      </c>
      <c r="E14" t="s">
        <v>109</v>
      </c>
      <c r="F14">
        <v>20010</v>
      </c>
      <c r="G14" t="s">
        <v>110</v>
      </c>
      <c r="H14" t="s">
        <v>111</v>
      </c>
      <c r="I14">
        <v>0.2</v>
      </c>
      <c r="J14">
        <v>58.93</v>
      </c>
      <c r="K14">
        <v>12051</v>
      </c>
      <c r="M14" t="s">
        <v>112</v>
      </c>
      <c r="N14">
        <v>0.06</v>
      </c>
      <c r="O14">
        <v>16.43</v>
      </c>
      <c r="P14">
        <v>12051</v>
      </c>
      <c r="R14" t="s">
        <v>113</v>
      </c>
      <c r="S14">
        <v>0</v>
      </c>
      <c r="T14">
        <v>0</v>
      </c>
      <c r="U14">
        <v>21</v>
      </c>
      <c r="W14" t="s">
        <v>151</v>
      </c>
      <c r="X14">
        <v>9.2299999999999993E-2</v>
      </c>
      <c r="Y14">
        <v>31</v>
      </c>
      <c r="Z14">
        <v>336</v>
      </c>
      <c r="AB14" t="s">
        <v>152</v>
      </c>
      <c r="AC14">
        <v>8.0399999999999999E-2</v>
      </c>
      <c r="AD14">
        <v>27</v>
      </c>
      <c r="AE14">
        <v>336</v>
      </c>
      <c r="AG14" t="s">
        <v>114</v>
      </c>
      <c r="AH14">
        <v>0.9819</v>
      </c>
      <c r="AI14">
        <v>434</v>
      </c>
      <c r="AJ14">
        <v>442</v>
      </c>
      <c r="AL14" t="s">
        <v>116</v>
      </c>
      <c r="AM14">
        <v>0.99099999999999999</v>
      </c>
      <c r="AN14">
        <v>441</v>
      </c>
      <c r="AO14">
        <v>445</v>
      </c>
      <c r="AQ14" t="s">
        <v>117</v>
      </c>
      <c r="AR14" t="s">
        <v>125</v>
      </c>
      <c r="AS14" t="s">
        <v>125</v>
      </c>
      <c r="AT14" t="s">
        <v>125</v>
      </c>
      <c r="AU14">
        <v>1</v>
      </c>
      <c r="AV14" t="s">
        <v>125</v>
      </c>
      <c r="AW14" t="s">
        <v>125</v>
      </c>
      <c r="AX14" t="s">
        <v>125</v>
      </c>
      <c r="AY14">
        <v>1</v>
      </c>
      <c r="AZ14" t="s">
        <v>119</v>
      </c>
      <c r="BA14" t="s">
        <v>131</v>
      </c>
      <c r="BC14" t="s">
        <v>121</v>
      </c>
      <c r="BD14" t="s">
        <v>122</v>
      </c>
      <c r="BF14" t="s">
        <v>123</v>
      </c>
      <c r="BG14" t="s">
        <v>131</v>
      </c>
      <c r="BI14">
        <v>42005</v>
      </c>
      <c r="BJ14">
        <v>42369</v>
      </c>
      <c r="BK14" t="s">
        <v>124</v>
      </c>
      <c r="BL14">
        <v>0.35859999999999997</v>
      </c>
      <c r="BM14">
        <v>71</v>
      </c>
      <c r="BN14">
        <v>198</v>
      </c>
      <c r="BP14">
        <v>0.1414</v>
      </c>
      <c r="BQ14">
        <v>28</v>
      </c>
      <c r="BR14">
        <v>198</v>
      </c>
      <c r="BT14">
        <v>41821</v>
      </c>
      <c r="BU14">
        <v>42185</v>
      </c>
      <c r="BV14" t="s">
        <v>127</v>
      </c>
      <c r="BW14">
        <v>0.97929999999999995</v>
      </c>
      <c r="BX14">
        <v>284</v>
      </c>
      <c r="BY14">
        <v>290</v>
      </c>
      <c r="CA14" t="s">
        <v>128</v>
      </c>
      <c r="CB14">
        <v>100</v>
      </c>
      <c r="CC14">
        <v>17</v>
      </c>
      <c r="CD14">
        <v>17</v>
      </c>
      <c r="CF14">
        <v>42278</v>
      </c>
      <c r="CG14">
        <v>42460</v>
      </c>
    </row>
    <row r="15" spans="1:160" x14ac:dyDescent="0.25">
      <c r="A15">
        <v>2016</v>
      </c>
    </row>
    <row r="16" spans="1:160" x14ac:dyDescent="0.25">
      <c r="A16">
        <v>90011</v>
      </c>
      <c r="B16" t="s">
        <v>8</v>
      </c>
      <c r="C16" t="s">
        <v>262</v>
      </c>
      <c r="D16" t="s">
        <v>108</v>
      </c>
      <c r="E16" t="s">
        <v>109</v>
      </c>
      <c r="F16">
        <v>20010</v>
      </c>
      <c r="G16" t="s">
        <v>256</v>
      </c>
      <c r="H16" t="s">
        <v>111</v>
      </c>
      <c r="I16">
        <v>0</v>
      </c>
      <c r="J16">
        <v>0.76</v>
      </c>
      <c r="K16">
        <v>21791</v>
      </c>
      <c r="M16" t="s">
        <v>125</v>
      </c>
      <c r="N16">
        <v>0</v>
      </c>
      <c r="O16">
        <v>0</v>
      </c>
      <c r="P16">
        <v>7</v>
      </c>
      <c r="Q16" t="s">
        <v>125</v>
      </c>
      <c r="R16">
        <v>0</v>
      </c>
      <c r="S16">
        <v>0</v>
      </c>
      <c r="T16">
        <v>7</v>
      </c>
      <c r="U16">
        <v>0</v>
      </c>
      <c r="V16">
        <v>0.68</v>
      </c>
      <c r="W16">
        <v>18836</v>
      </c>
      <c r="Y16">
        <v>0</v>
      </c>
      <c r="Z16">
        <v>0.08</v>
      </c>
      <c r="AA16">
        <v>2955</v>
      </c>
      <c r="AC16" t="s">
        <v>112</v>
      </c>
      <c r="AD16">
        <v>0</v>
      </c>
      <c r="AE16">
        <v>0</v>
      </c>
      <c r="AF16">
        <v>21791</v>
      </c>
      <c r="AH16" t="s">
        <v>125</v>
      </c>
      <c r="AI16">
        <v>0</v>
      </c>
      <c r="AJ16">
        <v>0</v>
      </c>
      <c r="AK16">
        <v>7</v>
      </c>
      <c r="AL16" t="s">
        <v>125</v>
      </c>
      <c r="AM16">
        <v>0</v>
      </c>
      <c r="AN16">
        <v>0</v>
      </c>
      <c r="AO16">
        <v>7</v>
      </c>
      <c r="AP16">
        <v>0</v>
      </c>
      <c r="AQ16">
        <v>0</v>
      </c>
      <c r="AR16">
        <v>18836</v>
      </c>
      <c r="AT16">
        <v>0</v>
      </c>
      <c r="AU16">
        <v>0</v>
      </c>
      <c r="AV16">
        <v>2955</v>
      </c>
      <c r="AX16" t="s">
        <v>257</v>
      </c>
      <c r="AY16">
        <v>9.5100000000000004E-2</v>
      </c>
      <c r="AZ16">
        <v>33</v>
      </c>
      <c r="BA16">
        <v>347</v>
      </c>
      <c r="BC16" t="s">
        <v>125</v>
      </c>
      <c r="BD16">
        <v>0</v>
      </c>
      <c r="BE16">
        <v>0</v>
      </c>
      <c r="BF16">
        <v>7</v>
      </c>
      <c r="BG16" t="s">
        <v>125</v>
      </c>
      <c r="BH16">
        <v>0</v>
      </c>
      <c r="BI16">
        <v>0</v>
      </c>
      <c r="BJ16">
        <v>7</v>
      </c>
      <c r="BK16">
        <v>8.8800000000000004E-2</v>
      </c>
      <c r="BL16">
        <v>23</v>
      </c>
      <c r="BM16">
        <v>259</v>
      </c>
      <c r="BO16" t="s">
        <v>125</v>
      </c>
      <c r="BP16" t="s">
        <v>125</v>
      </c>
      <c r="BQ16" t="s">
        <v>125</v>
      </c>
      <c r="BR16">
        <v>1</v>
      </c>
      <c r="BS16" t="s">
        <v>113</v>
      </c>
      <c r="BT16">
        <v>0</v>
      </c>
      <c r="BU16">
        <v>0</v>
      </c>
      <c r="BV16">
        <v>25</v>
      </c>
      <c r="BX16" t="s">
        <v>125</v>
      </c>
      <c r="BY16">
        <v>0</v>
      </c>
      <c r="BZ16">
        <v>0</v>
      </c>
      <c r="CA16">
        <v>7</v>
      </c>
      <c r="CB16" t="s">
        <v>125</v>
      </c>
      <c r="CC16">
        <v>0</v>
      </c>
      <c r="CD16">
        <v>0</v>
      </c>
      <c r="CE16">
        <v>7</v>
      </c>
      <c r="CF16">
        <v>0</v>
      </c>
      <c r="CG16">
        <v>0</v>
      </c>
      <c r="CH16">
        <v>16</v>
      </c>
      <c r="CJ16" t="s">
        <v>125</v>
      </c>
      <c r="CK16" t="s">
        <v>125</v>
      </c>
      <c r="CL16" t="s">
        <v>125</v>
      </c>
      <c r="CM16">
        <v>1</v>
      </c>
      <c r="CN16" t="s">
        <v>151</v>
      </c>
      <c r="CO16">
        <v>3.0099999999999998E-2</v>
      </c>
      <c r="CP16">
        <v>11</v>
      </c>
      <c r="CQ16">
        <v>365</v>
      </c>
      <c r="CS16" t="s">
        <v>125</v>
      </c>
      <c r="CT16">
        <v>0</v>
      </c>
      <c r="CU16">
        <v>0</v>
      </c>
      <c r="CV16">
        <v>7</v>
      </c>
      <c r="CW16" t="s">
        <v>125</v>
      </c>
      <c r="CX16">
        <v>0</v>
      </c>
      <c r="CY16">
        <v>0</v>
      </c>
      <c r="CZ16">
        <v>7</v>
      </c>
      <c r="DA16" t="s">
        <v>125</v>
      </c>
      <c r="DB16" t="s">
        <v>125</v>
      </c>
      <c r="DC16" t="s">
        <v>125</v>
      </c>
      <c r="DD16">
        <v>1</v>
      </c>
      <c r="DE16" t="s">
        <v>125</v>
      </c>
      <c r="DF16" t="s">
        <v>125</v>
      </c>
      <c r="DG16" t="s">
        <v>125</v>
      </c>
      <c r="DH16">
        <v>1</v>
      </c>
      <c r="DI16" t="s">
        <v>152</v>
      </c>
      <c r="DJ16" t="s">
        <v>125</v>
      </c>
      <c r="DK16" t="s">
        <v>125</v>
      </c>
      <c r="DL16" t="s">
        <v>125</v>
      </c>
      <c r="DM16">
        <v>1</v>
      </c>
      <c r="DN16" t="s">
        <v>125</v>
      </c>
      <c r="DO16">
        <v>0</v>
      </c>
      <c r="DP16">
        <v>0</v>
      </c>
      <c r="DQ16">
        <v>7</v>
      </c>
      <c r="DR16" t="s">
        <v>125</v>
      </c>
      <c r="DS16">
        <v>0</v>
      </c>
      <c r="DT16">
        <v>0</v>
      </c>
      <c r="DU16">
        <v>7</v>
      </c>
      <c r="DV16" t="s">
        <v>125</v>
      </c>
      <c r="DW16" t="s">
        <v>125</v>
      </c>
      <c r="DX16" t="s">
        <v>125</v>
      </c>
      <c r="DY16">
        <v>1</v>
      </c>
      <c r="DZ16" t="s">
        <v>125</v>
      </c>
      <c r="EA16" t="s">
        <v>125</v>
      </c>
      <c r="EB16" t="s">
        <v>125</v>
      </c>
      <c r="EC16">
        <v>1</v>
      </c>
      <c r="ED16" t="s">
        <v>114</v>
      </c>
      <c r="EE16">
        <v>0.87970000000000004</v>
      </c>
      <c r="EF16">
        <v>234</v>
      </c>
      <c r="EG16">
        <v>266</v>
      </c>
      <c r="EI16" t="s">
        <v>119</v>
      </c>
      <c r="EJ16" t="s">
        <v>131</v>
      </c>
      <c r="EL16" t="s">
        <v>258</v>
      </c>
      <c r="EM16" t="s">
        <v>122</v>
      </c>
      <c r="EO16" t="s">
        <v>123</v>
      </c>
      <c r="EP16" t="s">
        <v>120</v>
      </c>
      <c r="ER16">
        <v>41640</v>
      </c>
      <c r="ES16">
        <v>42004</v>
      </c>
      <c r="ET16" t="s">
        <v>124</v>
      </c>
      <c r="EU16" t="s">
        <v>125</v>
      </c>
      <c r="EV16" t="s">
        <v>125</v>
      </c>
      <c r="EW16" t="s">
        <v>125</v>
      </c>
      <c r="EX16">
        <v>4</v>
      </c>
      <c r="EY16" t="s">
        <v>125</v>
      </c>
      <c r="EZ16" t="s">
        <v>125</v>
      </c>
      <c r="FA16" t="s">
        <v>125</v>
      </c>
      <c r="FB16">
        <v>4</v>
      </c>
      <c r="FC16" t="s">
        <v>125</v>
      </c>
      <c r="FD16" t="s">
        <v>125</v>
      </c>
    </row>
    <row r="17" spans="1:135" x14ac:dyDescent="0.25">
      <c r="A17">
        <v>2015</v>
      </c>
    </row>
    <row r="18" spans="1:135" x14ac:dyDescent="0.25">
      <c r="A18">
        <v>90011</v>
      </c>
      <c r="B18" t="s">
        <v>8</v>
      </c>
      <c r="C18" t="s">
        <v>262</v>
      </c>
      <c r="D18" t="s">
        <v>108</v>
      </c>
      <c r="E18" t="s">
        <v>109</v>
      </c>
      <c r="F18">
        <v>20010</v>
      </c>
      <c r="G18" t="s">
        <v>256</v>
      </c>
      <c r="H18" t="s">
        <v>111</v>
      </c>
      <c r="I18">
        <v>0.01</v>
      </c>
      <c r="J18">
        <v>2.2400000000000002</v>
      </c>
      <c r="K18">
        <v>16443</v>
      </c>
      <c r="M18" t="s">
        <v>125</v>
      </c>
      <c r="N18">
        <v>0</v>
      </c>
      <c r="O18">
        <v>0</v>
      </c>
      <c r="P18">
        <v>7</v>
      </c>
      <c r="Q18" t="s">
        <v>125</v>
      </c>
      <c r="R18">
        <v>0</v>
      </c>
      <c r="S18">
        <v>0</v>
      </c>
      <c r="T18">
        <v>7</v>
      </c>
      <c r="U18">
        <v>0.01</v>
      </c>
      <c r="V18">
        <v>2.2400000000000002</v>
      </c>
      <c r="W18">
        <v>14365</v>
      </c>
      <c r="Y18">
        <v>0</v>
      </c>
      <c r="Z18">
        <v>0</v>
      </c>
      <c r="AA18">
        <v>2078</v>
      </c>
      <c r="AC18" t="s">
        <v>112</v>
      </c>
      <c r="AD18">
        <v>0</v>
      </c>
      <c r="AE18">
        <v>0</v>
      </c>
      <c r="AF18">
        <v>16443</v>
      </c>
      <c r="AH18" t="s">
        <v>125</v>
      </c>
      <c r="AI18">
        <v>0</v>
      </c>
      <c r="AJ18">
        <v>0</v>
      </c>
      <c r="AK18">
        <v>7</v>
      </c>
      <c r="AL18" t="s">
        <v>125</v>
      </c>
      <c r="AM18">
        <v>0</v>
      </c>
      <c r="AN18">
        <v>0</v>
      </c>
      <c r="AO18">
        <v>7</v>
      </c>
      <c r="AP18">
        <v>0</v>
      </c>
      <c r="AQ18">
        <v>0</v>
      </c>
      <c r="AR18">
        <v>14365</v>
      </c>
      <c r="AT18">
        <v>0</v>
      </c>
      <c r="AU18">
        <v>0</v>
      </c>
      <c r="AV18">
        <v>2078</v>
      </c>
      <c r="AX18" t="s">
        <v>257</v>
      </c>
      <c r="AY18">
        <v>8.93</v>
      </c>
      <c r="AZ18">
        <v>20</v>
      </c>
      <c r="BA18">
        <v>224</v>
      </c>
      <c r="BC18" t="s">
        <v>125</v>
      </c>
      <c r="BD18" t="s">
        <v>125</v>
      </c>
      <c r="BE18" t="s">
        <v>125</v>
      </c>
      <c r="BF18">
        <v>1</v>
      </c>
      <c r="BG18" t="s">
        <v>125</v>
      </c>
      <c r="BH18" t="s">
        <v>125</v>
      </c>
      <c r="BI18" t="s">
        <v>125</v>
      </c>
      <c r="BJ18">
        <v>1</v>
      </c>
      <c r="BK18" t="s">
        <v>125</v>
      </c>
      <c r="BL18" t="s">
        <v>125</v>
      </c>
      <c r="BM18" t="s">
        <v>125</v>
      </c>
      <c r="BN18">
        <v>1</v>
      </c>
      <c r="BO18" t="s">
        <v>125</v>
      </c>
      <c r="BP18" t="s">
        <v>125</v>
      </c>
      <c r="BQ18" t="s">
        <v>125</v>
      </c>
      <c r="BR18">
        <v>1</v>
      </c>
      <c r="BS18" t="s">
        <v>113</v>
      </c>
      <c r="BT18" t="s">
        <v>125</v>
      </c>
      <c r="BU18" t="s">
        <v>125</v>
      </c>
      <c r="BV18" t="s">
        <v>125</v>
      </c>
      <c r="BW18">
        <v>1</v>
      </c>
      <c r="BX18" t="s">
        <v>125</v>
      </c>
      <c r="BY18" t="s">
        <v>125</v>
      </c>
      <c r="BZ18" t="s">
        <v>125</v>
      </c>
      <c r="CA18">
        <v>1</v>
      </c>
      <c r="CB18" t="s">
        <v>125</v>
      </c>
      <c r="CC18" t="s">
        <v>125</v>
      </c>
      <c r="CD18" t="s">
        <v>125</v>
      </c>
      <c r="CE18">
        <v>1</v>
      </c>
      <c r="CF18" t="s">
        <v>125</v>
      </c>
      <c r="CG18" t="s">
        <v>125</v>
      </c>
      <c r="CH18" t="s">
        <v>125</v>
      </c>
      <c r="CI18">
        <v>1</v>
      </c>
      <c r="CJ18" t="s">
        <v>125</v>
      </c>
      <c r="CK18" t="s">
        <v>125</v>
      </c>
      <c r="CL18" t="s">
        <v>125</v>
      </c>
      <c r="CM18">
        <v>1</v>
      </c>
      <c r="CN18" t="s">
        <v>151</v>
      </c>
      <c r="CO18">
        <v>40.36</v>
      </c>
      <c r="CP18">
        <v>113</v>
      </c>
      <c r="CQ18">
        <v>280</v>
      </c>
      <c r="CS18" t="s">
        <v>125</v>
      </c>
      <c r="CT18">
        <v>0</v>
      </c>
      <c r="CU18">
        <v>0</v>
      </c>
      <c r="CV18">
        <v>7</v>
      </c>
      <c r="CW18" t="s">
        <v>125</v>
      </c>
      <c r="CX18">
        <v>0</v>
      </c>
      <c r="CY18">
        <v>0</v>
      </c>
      <c r="CZ18">
        <v>7</v>
      </c>
      <c r="DA18">
        <v>40.590000000000003</v>
      </c>
      <c r="DB18">
        <v>82</v>
      </c>
      <c r="DC18">
        <v>202</v>
      </c>
      <c r="DE18">
        <v>39.74</v>
      </c>
      <c r="DF18">
        <v>31</v>
      </c>
      <c r="DG18">
        <v>78</v>
      </c>
      <c r="DI18" t="s">
        <v>152</v>
      </c>
      <c r="DJ18">
        <v>25</v>
      </c>
      <c r="DK18">
        <v>70</v>
      </c>
      <c r="DL18">
        <v>280</v>
      </c>
      <c r="DN18" t="s">
        <v>125</v>
      </c>
      <c r="DO18">
        <v>0</v>
      </c>
      <c r="DP18">
        <v>0</v>
      </c>
      <c r="DQ18">
        <v>7</v>
      </c>
      <c r="DR18" t="s">
        <v>125</v>
      </c>
      <c r="DS18">
        <v>0</v>
      </c>
      <c r="DT18">
        <v>0</v>
      </c>
      <c r="DU18">
        <v>7</v>
      </c>
      <c r="DV18">
        <v>23.76</v>
      </c>
      <c r="DW18">
        <v>48</v>
      </c>
      <c r="DX18">
        <v>202</v>
      </c>
      <c r="DZ18">
        <v>28.21</v>
      </c>
      <c r="EA18">
        <v>22</v>
      </c>
      <c r="EB18">
        <v>78</v>
      </c>
      <c r="ED18" s="2">
        <v>41365</v>
      </c>
      <c r="EE18" s="2">
        <v>41639</v>
      </c>
    </row>
    <row r="19" spans="1:135" x14ac:dyDescent="0.25">
      <c r="A19">
        <v>2014</v>
      </c>
    </row>
    <row r="20" spans="1:135" x14ac:dyDescent="0.25">
      <c r="A20">
        <v>90011</v>
      </c>
      <c r="B20" t="s">
        <v>8</v>
      </c>
      <c r="C20" t="s">
        <v>262</v>
      </c>
      <c r="D20" t="s">
        <v>108</v>
      </c>
      <c r="E20" t="s">
        <v>109</v>
      </c>
      <c r="F20">
        <v>20010</v>
      </c>
      <c r="G20" t="s">
        <v>256</v>
      </c>
      <c r="H20" t="s">
        <v>111</v>
      </c>
      <c r="I20">
        <v>7.0000000000000007E-2</v>
      </c>
      <c r="J20">
        <v>16.23</v>
      </c>
      <c r="K20">
        <v>9804</v>
      </c>
      <c r="M20" t="s">
        <v>125</v>
      </c>
      <c r="N20">
        <v>0</v>
      </c>
      <c r="O20">
        <v>0</v>
      </c>
      <c r="P20">
        <v>7</v>
      </c>
      <c r="Q20" t="s">
        <v>125</v>
      </c>
      <c r="R20">
        <v>0</v>
      </c>
      <c r="S20">
        <v>0</v>
      </c>
      <c r="T20">
        <v>7</v>
      </c>
      <c r="U20">
        <v>7.0000000000000007E-2</v>
      </c>
      <c r="V20">
        <v>16.23</v>
      </c>
      <c r="W20">
        <v>9035</v>
      </c>
      <c r="Y20">
        <v>0</v>
      </c>
      <c r="Z20">
        <v>0</v>
      </c>
      <c r="AA20">
        <v>769</v>
      </c>
      <c r="AC20" t="s">
        <v>112</v>
      </c>
      <c r="AD20">
        <v>0.01</v>
      </c>
      <c r="AE20">
        <v>2.75</v>
      </c>
      <c r="AF20">
        <v>9804</v>
      </c>
      <c r="AH20" t="s">
        <v>125</v>
      </c>
      <c r="AI20">
        <v>0</v>
      </c>
      <c r="AJ20">
        <v>0</v>
      </c>
      <c r="AK20">
        <v>7</v>
      </c>
      <c r="AL20" t="s">
        <v>125</v>
      </c>
      <c r="AM20">
        <v>0</v>
      </c>
      <c r="AN20">
        <v>0</v>
      </c>
      <c r="AO20">
        <v>7</v>
      </c>
      <c r="AP20">
        <v>0.01</v>
      </c>
      <c r="AQ20">
        <v>2.75</v>
      </c>
      <c r="AR20">
        <v>9035</v>
      </c>
      <c r="AT20">
        <v>0</v>
      </c>
      <c r="AU20">
        <v>0</v>
      </c>
      <c r="AV20">
        <v>769</v>
      </c>
      <c r="AX20" t="s">
        <v>257</v>
      </c>
      <c r="AY20" t="s">
        <v>125</v>
      </c>
      <c r="AZ20" t="s">
        <v>125</v>
      </c>
      <c r="BA20" t="s">
        <v>125</v>
      </c>
      <c r="BB20">
        <v>4</v>
      </c>
      <c r="BC20" t="s">
        <v>125</v>
      </c>
      <c r="BD20" t="s">
        <v>125</v>
      </c>
      <c r="BE20" t="s">
        <v>125</v>
      </c>
      <c r="BF20">
        <v>4</v>
      </c>
      <c r="BG20" t="s">
        <v>125</v>
      </c>
      <c r="BH20" t="s">
        <v>125</v>
      </c>
      <c r="BI20" t="s">
        <v>125</v>
      </c>
      <c r="BJ20">
        <v>4</v>
      </c>
      <c r="BK20" t="s">
        <v>125</v>
      </c>
      <c r="BL20" t="s">
        <v>125</v>
      </c>
      <c r="BM20" t="s">
        <v>125</v>
      </c>
      <c r="BN20">
        <v>4</v>
      </c>
      <c r="BO20" t="s">
        <v>125</v>
      </c>
      <c r="BP20" t="s">
        <v>125</v>
      </c>
      <c r="BQ20" t="s">
        <v>125</v>
      </c>
      <c r="BR20">
        <v>4</v>
      </c>
      <c r="BS20" t="s">
        <v>113</v>
      </c>
      <c r="BT20" t="s">
        <v>125</v>
      </c>
      <c r="BU20" t="s">
        <v>125</v>
      </c>
      <c r="BV20" t="s">
        <v>125</v>
      </c>
      <c r="BW20">
        <v>4</v>
      </c>
      <c r="BX20" t="s">
        <v>125</v>
      </c>
      <c r="BY20" t="s">
        <v>125</v>
      </c>
      <c r="BZ20" t="s">
        <v>125</v>
      </c>
      <c r="CA20">
        <v>4</v>
      </c>
      <c r="CB20" t="s">
        <v>125</v>
      </c>
      <c r="CC20" t="s">
        <v>125</v>
      </c>
      <c r="CD20" t="s">
        <v>125</v>
      </c>
      <c r="CE20">
        <v>4</v>
      </c>
      <c r="CF20" t="s">
        <v>125</v>
      </c>
      <c r="CG20" t="s">
        <v>125</v>
      </c>
      <c r="CH20" t="s">
        <v>125</v>
      </c>
      <c r="CI20">
        <v>4</v>
      </c>
      <c r="CJ20" t="s">
        <v>125</v>
      </c>
      <c r="CK20" t="s">
        <v>125</v>
      </c>
      <c r="CL20" t="s">
        <v>125</v>
      </c>
      <c r="CM20">
        <v>4</v>
      </c>
      <c r="CN20" t="s">
        <v>151</v>
      </c>
      <c r="CO20">
        <v>30.91</v>
      </c>
      <c r="CP20">
        <v>51</v>
      </c>
      <c r="CQ20">
        <v>165</v>
      </c>
      <c r="CS20" t="s">
        <v>125</v>
      </c>
      <c r="CT20">
        <v>0</v>
      </c>
      <c r="CU20">
        <v>0</v>
      </c>
      <c r="CV20">
        <v>7</v>
      </c>
      <c r="CW20" t="s">
        <v>125</v>
      </c>
      <c r="CX20">
        <v>0</v>
      </c>
      <c r="CY20">
        <v>0</v>
      </c>
      <c r="CZ20">
        <v>7</v>
      </c>
      <c r="DA20">
        <v>31.39</v>
      </c>
      <c r="DB20">
        <v>43</v>
      </c>
      <c r="DC20">
        <v>137</v>
      </c>
      <c r="DE20" t="s">
        <v>125</v>
      </c>
      <c r="DF20" t="s">
        <v>125</v>
      </c>
      <c r="DG20" t="s">
        <v>125</v>
      </c>
      <c r="DH20">
        <v>1</v>
      </c>
      <c r="DI20" t="s">
        <v>152</v>
      </c>
      <c r="DJ20">
        <v>15.15</v>
      </c>
      <c r="DK20">
        <v>25</v>
      </c>
      <c r="DL20">
        <v>165</v>
      </c>
      <c r="DN20" t="s">
        <v>125</v>
      </c>
      <c r="DO20">
        <v>0</v>
      </c>
      <c r="DP20">
        <v>0</v>
      </c>
      <c r="DQ20">
        <v>7</v>
      </c>
      <c r="DR20" t="s">
        <v>125</v>
      </c>
      <c r="DS20">
        <v>0</v>
      </c>
      <c r="DT20">
        <v>0</v>
      </c>
      <c r="DU20">
        <v>7</v>
      </c>
      <c r="DV20">
        <v>17.52</v>
      </c>
      <c r="DW20">
        <v>24</v>
      </c>
      <c r="DX20">
        <v>137</v>
      </c>
      <c r="DZ20" t="s">
        <v>125</v>
      </c>
      <c r="EA20" t="s">
        <v>125</v>
      </c>
      <c r="EB20" t="s">
        <v>125</v>
      </c>
      <c r="EC20">
        <v>1</v>
      </c>
      <c r="ED20" s="2">
        <v>41183</v>
      </c>
      <c r="EE20" s="2">
        <v>41364</v>
      </c>
    </row>
    <row r="25" spans="1:135" x14ac:dyDescent="0.25">
      <c r="A25" t="s">
        <v>14</v>
      </c>
      <c r="B25" t="s">
        <v>15</v>
      </c>
      <c r="C25" t="s">
        <v>16</v>
      </c>
      <c r="D25" t="s">
        <v>17</v>
      </c>
      <c r="E25" t="s">
        <v>18</v>
      </c>
      <c r="F25" t="s">
        <v>19</v>
      </c>
      <c r="G25" t="s">
        <v>20</v>
      </c>
      <c r="H25" t="s">
        <v>21</v>
      </c>
      <c r="I25" t="s">
        <v>22</v>
      </c>
      <c r="J25" t="s">
        <v>23</v>
      </c>
      <c r="K25" t="s">
        <v>24</v>
      </c>
      <c r="L25" t="s">
        <v>25</v>
      </c>
      <c r="M25" t="s">
        <v>26</v>
      </c>
      <c r="N25" t="s">
        <v>27</v>
      </c>
      <c r="O25" t="s">
        <v>28</v>
      </c>
      <c r="P25" t="s">
        <v>29</v>
      </c>
      <c r="Q25" t="s">
        <v>30</v>
      </c>
      <c r="R25" t="s">
        <v>31</v>
      </c>
      <c r="S25" t="s">
        <v>32</v>
      </c>
      <c r="T25" t="s">
        <v>33</v>
      </c>
      <c r="U25" t="s">
        <v>34</v>
      </c>
      <c r="V25" t="s">
        <v>35</v>
      </c>
      <c r="W25" t="s">
        <v>138</v>
      </c>
      <c r="X25" t="s">
        <v>139</v>
      </c>
      <c r="Y25" t="s">
        <v>140</v>
      </c>
      <c r="Z25" t="s">
        <v>141</v>
      </c>
      <c r="AA25" t="s">
        <v>142</v>
      </c>
      <c r="AB25" t="s">
        <v>143</v>
      </c>
      <c r="AC25" t="s">
        <v>144</v>
      </c>
      <c r="AD25" t="s">
        <v>145</v>
      </c>
      <c r="AE25" t="s">
        <v>146</v>
      </c>
      <c r="AF25" t="s">
        <v>147</v>
      </c>
      <c r="AG25" t="s">
        <v>36</v>
      </c>
      <c r="AH25" t="s">
        <v>37</v>
      </c>
      <c r="AI25" t="s">
        <v>38</v>
      </c>
      <c r="AJ25" t="s">
        <v>39</v>
      </c>
      <c r="AK25" t="s">
        <v>40</v>
      </c>
      <c r="AL25" t="s">
        <v>148</v>
      </c>
      <c r="AM25" t="s">
        <v>51</v>
      </c>
      <c r="AN25" t="s">
        <v>52</v>
      </c>
      <c r="AO25" t="s">
        <v>53</v>
      </c>
      <c r="AP25" t="s">
        <v>54</v>
      </c>
      <c r="AQ25" t="s">
        <v>55</v>
      </c>
      <c r="AR25" t="s">
        <v>56</v>
      </c>
      <c r="AS25" t="s">
        <v>57</v>
      </c>
      <c r="AT25" t="s">
        <v>149</v>
      </c>
      <c r="AU25" t="s">
        <v>59</v>
      </c>
      <c r="AV25" t="s">
        <v>60</v>
      </c>
      <c r="AW25" t="s">
        <v>61</v>
      </c>
      <c r="AX25" t="s">
        <v>150</v>
      </c>
      <c r="AY25" t="s">
        <v>63</v>
      </c>
      <c r="AZ25" t="s">
        <v>73</v>
      </c>
      <c r="BA25" t="s">
        <v>74</v>
      </c>
      <c r="BB25" t="s">
        <v>75</v>
      </c>
      <c r="BC25" t="s">
        <v>76</v>
      </c>
      <c r="BD25" t="s">
        <v>77</v>
      </c>
      <c r="BE25" t="s">
        <v>78</v>
      </c>
      <c r="BF25" t="s">
        <v>79</v>
      </c>
      <c r="BG25" t="s">
        <v>80</v>
      </c>
      <c r="BH25" t="s">
        <v>81</v>
      </c>
      <c r="BI25" t="s">
        <v>82</v>
      </c>
      <c r="BJ25" t="s">
        <v>83</v>
      </c>
      <c r="BK25" t="s">
        <v>84</v>
      </c>
      <c r="BL25" t="s">
        <v>85</v>
      </c>
      <c r="BM25" t="s">
        <v>86</v>
      </c>
      <c r="BN25" t="s">
        <v>87</v>
      </c>
      <c r="BO25" t="s">
        <v>88</v>
      </c>
      <c r="BP25" t="s">
        <v>89</v>
      </c>
      <c r="BQ25" t="s">
        <v>90</v>
      </c>
      <c r="BR25" t="s">
        <v>91</v>
      </c>
      <c r="BS25" t="s">
        <v>92</v>
      </c>
      <c r="BT25" t="s">
        <v>93</v>
      </c>
      <c r="BU25" t="s">
        <v>94</v>
      </c>
      <c r="BV25" t="s">
        <v>95</v>
      </c>
      <c r="BW25" t="s">
        <v>96</v>
      </c>
      <c r="BX25" t="s">
        <v>97</v>
      </c>
      <c r="BY25" t="s">
        <v>98</v>
      </c>
      <c r="BZ25" t="s">
        <v>99</v>
      </c>
      <c r="CA25" t="s">
        <v>100</v>
      </c>
      <c r="CB25" t="s">
        <v>101</v>
      </c>
      <c r="CC25" t="s">
        <v>102</v>
      </c>
      <c r="CD25" t="s">
        <v>103</v>
      </c>
      <c r="CE25" t="s">
        <v>104</v>
      </c>
      <c r="CF25" t="s">
        <v>105</v>
      </c>
      <c r="CG25" t="s">
        <v>106</v>
      </c>
    </row>
    <row r="26" spans="1:135" x14ac:dyDescent="0.25">
      <c r="A26">
        <v>90001</v>
      </c>
      <c r="B26" t="s">
        <v>3</v>
      </c>
      <c r="C26" t="s">
        <v>107</v>
      </c>
      <c r="D26" t="s">
        <v>108</v>
      </c>
      <c r="E26" t="s">
        <v>109</v>
      </c>
      <c r="F26">
        <v>20037</v>
      </c>
      <c r="G26" t="s">
        <v>110</v>
      </c>
      <c r="H26" t="s">
        <v>111</v>
      </c>
      <c r="I26">
        <v>0.24</v>
      </c>
      <c r="J26">
        <v>32.479999999999997</v>
      </c>
      <c r="K26">
        <v>5754</v>
      </c>
      <c r="M26" t="s">
        <v>112</v>
      </c>
      <c r="N26">
        <v>0</v>
      </c>
      <c r="O26">
        <v>0</v>
      </c>
      <c r="P26">
        <v>5754</v>
      </c>
      <c r="R26" t="s">
        <v>113</v>
      </c>
      <c r="S26" t="s">
        <v>125</v>
      </c>
      <c r="T26" t="s">
        <v>125</v>
      </c>
      <c r="U26" t="s">
        <v>125</v>
      </c>
      <c r="V26">
        <v>1</v>
      </c>
      <c r="W26" t="s">
        <v>151</v>
      </c>
      <c r="X26">
        <v>0.9153</v>
      </c>
      <c r="Y26">
        <v>216</v>
      </c>
      <c r="Z26">
        <v>236</v>
      </c>
      <c r="AB26" t="s">
        <v>152</v>
      </c>
      <c r="AC26">
        <v>0.45340000000000003</v>
      </c>
      <c r="AD26">
        <v>107</v>
      </c>
      <c r="AE26">
        <v>236</v>
      </c>
      <c r="AG26" t="s">
        <v>114</v>
      </c>
      <c r="AH26">
        <v>0.88980000000000004</v>
      </c>
      <c r="AI26">
        <v>339</v>
      </c>
      <c r="AJ26">
        <v>381</v>
      </c>
      <c r="AL26" t="s">
        <v>116</v>
      </c>
      <c r="AM26">
        <v>1</v>
      </c>
      <c r="AN26">
        <v>371</v>
      </c>
      <c r="AO26">
        <v>371</v>
      </c>
      <c r="AQ26" t="s">
        <v>117</v>
      </c>
      <c r="AR26">
        <v>0.62029999999999996</v>
      </c>
      <c r="AS26">
        <v>116</v>
      </c>
      <c r="AT26">
        <v>187</v>
      </c>
      <c r="AV26">
        <v>0.38500000000000001</v>
      </c>
      <c r="AW26">
        <v>72</v>
      </c>
      <c r="AX26">
        <v>187</v>
      </c>
      <c r="AZ26" t="s">
        <v>119</v>
      </c>
      <c r="BA26" t="s">
        <v>120</v>
      </c>
      <c r="BC26" t="s">
        <v>121</v>
      </c>
      <c r="BD26" t="s">
        <v>122</v>
      </c>
      <c r="BF26" t="s">
        <v>123</v>
      </c>
      <c r="BG26" t="s">
        <v>120</v>
      </c>
      <c r="BI26">
        <v>42005</v>
      </c>
      <c r="BJ26">
        <v>42369</v>
      </c>
      <c r="BK26" t="s">
        <v>124</v>
      </c>
      <c r="BL26">
        <v>0.4022</v>
      </c>
      <c r="BM26">
        <v>37</v>
      </c>
      <c r="BN26">
        <v>92</v>
      </c>
      <c r="BP26">
        <v>0.21740000000000001</v>
      </c>
      <c r="BQ26">
        <v>20</v>
      </c>
      <c r="BR26">
        <v>92</v>
      </c>
      <c r="BT26">
        <v>41821</v>
      </c>
      <c r="BU26">
        <v>42185</v>
      </c>
      <c r="BV26" t="s">
        <v>127</v>
      </c>
      <c r="BW26">
        <v>0.99670000000000003</v>
      </c>
      <c r="BX26">
        <v>306</v>
      </c>
      <c r="BY26">
        <v>307</v>
      </c>
      <c r="CA26" t="s">
        <v>128</v>
      </c>
      <c r="CB26">
        <v>94</v>
      </c>
      <c r="CC26">
        <v>1816</v>
      </c>
      <c r="CD26">
        <v>1937</v>
      </c>
      <c r="CF26">
        <v>42278</v>
      </c>
      <c r="CG26">
        <v>42460</v>
      </c>
    </row>
    <row r="27" spans="1:135" x14ac:dyDescent="0.25">
      <c r="A27">
        <v>90004</v>
      </c>
      <c r="B27" t="s">
        <v>5</v>
      </c>
      <c r="C27" t="s">
        <v>129</v>
      </c>
      <c r="D27" t="s">
        <v>108</v>
      </c>
      <c r="E27" t="s">
        <v>109</v>
      </c>
      <c r="F27">
        <v>20007</v>
      </c>
      <c r="G27" t="s">
        <v>110</v>
      </c>
      <c r="H27" t="s">
        <v>111</v>
      </c>
      <c r="I27">
        <v>0</v>
      </c>
      <c r="J27">
        <v>0</v>
      </c>
      <c r="K27">
        <v>3250</v>
      </c>
      <c r="M27" t="s">
        <v>112</v>
      </c>
      <c r="N27">
        <v>0</v>
      </c>
      <c r="O27">
        <v>0.12</v>
      </c>
      <c r="P27">
        <v>3250</v>
      </c>
      <c r="R27" t="s">
        <v>113</v>
      </c>
      <c r="S27" t="s">
        <v>125</v>
      </c>
      <c r="T27" t="s">
        <v>125</v>
      </c>
      <c r="U27" t="s">
        <v>125</v>
      </c>
      <c r="V27">
        <v>1</v>
      </c>
      <c r="W27" t="s">
        <v>151</v>
      </c>
      <c r="X27">
        <v>0.75880000000000003</v>
      </c>
      <c r="Y27">
        <v>151</v>
      </c>
      <c r="Z27">
        <v>199</v>
      </c>
      <c r="AB27" t="s">
        <v>152</v>
      </c>
      <c r="AC27">
        <v>0.41210000000000002</v>
      </c>
      <c r="AD27">
        <v>82</v>
      </c>
      <c r="AE27">
        <v>199</v>
      </c>
      <c r="AG27" t="s">
        <v>114</v>
      </c>
      <c r="AH27">
        <v>0.43240000000000001</v>
      </c>
      <c r="AI27">
        <v>147</v>
      </c>
      <c r="AJ27">
        <v>340</v>
      </c>
      <c r="AL27" t="s">
        <v>116</v>
      </c>
      <c r="AM27">
        <v>0.76400000000000001</v>
      </c>
      <c r="AN27">
        <v>259</v>
      </c>
      <c r="AO27">
        <v>339</v>
      </c>
      <c r="AQ27" t="s">
        <v>117</v>
      </c>
      <c r="AR27">
        <v>0.5</v>
      </c>
      <c r="AS27">
        <v>22</v>
      </c>
      <c r="AT27">
        <v>44</v>
      </c>
      <c r="AV27">
        <v>0.29549999999999998</v>
      </c>
      <c r="AW27">
        <v>13</v>
      </c>
      <c r="AX27">
        <v>44</v>
      </c>
      <c r="AZ27" t="s">
        <v>119</v>
      </c>
      <c r="BA27" t="s">
        <v>120</v>
      </c>
      <c r="BC27" t="s">
        <v>121</v>
      </c>
      <c r="BD27" t="s">
        <v>122</v>
      </c>
      <c r="BF27" t="s">
        <v>123</v>
      </c>
      <c r="BG27" t="s">
        <v>131</v>
      </c>
      <c r="BI27">
        <v>42005</v>
      </c>
      <c r="BJ27">
        <v>42369</v>
      </c>
      <c r="BK27" t="s">
        <v>124</v>
      </c>
      <c r="BL27">
        <v>0.33329999999999999</v>
      </c>
      <c r="BM27">
        <v>12</v>
      </c>
      <c r="BN27">
        <v>36</v>
      </c>
      <c r="BP27" t="s">
        <v>125</v>
      </c>
      <c r="BQ27" t="s">
        <v>125</v>
      </c>
      <c r="BR27" t="s">
        <v>125</v>
      </c>
      <c r="BS27">
        <v>1</v>
      </c>
      <c r="BT27">
        <v>41821</v>
      </c>
      <c r="BU27">
        <v>42185</v>
      </c>
      <c r="BV27" t="s">
        <v>127</v>
      </c>
      <c r="BW27">
        <v>0.98480000000000001</v>
      </c>
      <c r="BX27">
        <v>195</v>
      </c>
      <c r="BY27">
        <v>198</v>
      </c>
      <c r="CA27" t="s">
        <v>128</v>
      </c>
      <c r="CB27">
        <v>100</v>
      </c>
      <c r="CC27">
        <v>82</v>
      </c>
      <c r="CD27">
        <v>82</v>
      </c>
      <c r="CF27">
        <v>42278</v>
      </c>
      <c r="CG27">
        <v>42460</v>
      </c>
    </row>
    <row r="28" spans="1:135" x14ac:dyDescent="0.25">
      <c r="A28">
        <v>90005</v>
      </c>
      <c r="B28" t="s">
        <v>2</v>
      </c>
      <c r="C28" t="s">
        <v>130</v>
      </c>
      <c r="D28" t="s">
        <v>108</v>
      </c>
      <c r="E28" t="s">
        <v>109</v>
      </c>
      <c r="F28">
        <v>20016</v>
      </c>
      <c r="G28" t="s">
        <v>110</v>
      </c>
      <c r="H28" t="s">
        <v>111</v>
      </c>
      <c r="I28">
        <v>0.76</v>
      </c>
      <c r="J28">
        <v>112.8</v>
      </c>
      <c r="K28">
        <v>6187</v>
      </c>
      <c r="M28" t="s">
        <v>112</v>
      </c>
      <c r="N28">
        <v>0.03</v>
      </c>
      <c r="O28">
        <v>4.68</v>
      </c>
      <c r="P28">
        <v>6187</v>
      </c>
      <c r="R28" t="s">
        <v>113</v>
      </c>
      <c r="S28">
        <v>0.82930000000000004</v>
      </c>
      <c r="T28">
        <v>68</v>
      </c>
      <c r="U28">
        <v>82</v>
      </c>
      <c r="W28" t="s">
        <v>151</v>
      </c>
      <c r="X28">
        <v>0.96089999999999998</v>
      </c>
      <c r="Y28">
        <v>491</v>
      </c>
      <c r="Z28">
        <v>511</v>
      </c>
      <c r="AB28" t="s">
        <v>152</v>
      </c>
      <c r="AC28">
        <v>0.95499999999999996</v>
      </c>
      <c r="AD28">
        <v>488</v>
      </c>
      <c r="AE28">
        <v>511</v>
      </c>
      <c r="AG28" t="s">
        <v>114</v>
      </c>
      <c r="AH28">
        <v>1</v>
      </c>
      <c r="AI28">
        <v>512</v>
      </c>
      <c r="AJ28">
        <v>512</v>
      </c>
      <c r="AL28" t="s">
        <v>116</v>
      </c>
      <c r="AM28">
        <v>0.99029999999999996</v>
      </c>
      <c r="AN28">
        <v>510</v>
      </c>
      <c r="AO28">
        <v>515</v>
      </c>
      <c r="AQ28" t="s">
        <v>117</v>
      </c>
      <c r="AR28">
        <v>8.48E-2</v>
      </c>
      <c r="AS28">
        <v>14</v>
      </c>
      <c r="AT28">
        <v>165</v>
      </c>
      <c r="AV28" t="s">
        <v>125</v>
      </c>
      <c r="AW28" t="s">
        <v>125</v>
      </c>
      <c r="AX28" t="s">
        <v>125</v>
      </c>
      <c r="AY28">
        <v>1</v>
      </c>
      <c r="AZ28" t="s">
        <v>119</v>
      </c>
      <c r="BA28" t="s">
        <v>131</v>
      </c>
      <c r="BC28" t="s">
        <v>121</v>
      </c>
      <c r="BD28" t="s">
        <v>132</v>
      </c>
      <c r="BF28" t="s">
        <v>123</v>
      </c>
      <c r="BG28" t="s">
        <v>131</v>
      </c>
      <c r="BI28">
        <v>42005</v>
      </c>
      <c r="BJ28">
        <v>42369</v>
      </c>
      <c r="BK28" t="s">
        <v>124</v>
      </c>
      <c r="BL28">
        <v>0.53700000000000003</v>
      </c>
      <c r="BM28">
        <v>58</v>
      </c>
      <c r="BN28">
        <v>108</v>
      </c>
      <c r="BP28">
        <v>0.25</v>
      </c>
      <c r="BQ28">
        <v>27</v>
      </c>
      <c r="BR28">
        <v>108</v>
      </c>
      <c r="BT28">
        <v>41821</v>
      </c>
      <c r="BU28">
        <v>42185</v>
      </c>
      <c r="BV28" t="s">
        <v>127</v>
      </c>
      <c r="BW28">
        <v>0.9052</v>
      </c>
      <c r="BX28">
        <v>296</v>
      </c>
      <c r="BY28">
        <v>327</v>
      </c>
      <c r="CA28" t="s">
        <v>128</v>
      </c>
      <c r="CB28">
        <v>100</v>
      </c>
      <c r="CC28">
        <v>49</v>
      </c>
      <c r="CD28">
        <v>49</v>
      </c>
      <c r="CF28">
        <v>42278</v>
      </c>
      <c r="CG28">
        <v>42460</v>
      </c>
    </row>
    <row r="29" spans="1:135" x14ac:dyDescent="0.25">
      <c r="A29">
        <v>90008</v>
      </c>
      <c r="B29" t="s">
        <v>7</v>
      </c>
      <c r="C29" t="s">
        <v>153</v>
      </c>
      <c r="D29" t="s">
        <v>108</v>
      </c>
      <c r="E29" t="s">
        <v>109</v>
      </c>
      <c r="F29">
        <v>20032</v>
      </c>
      <c r="G29" t="s">
        <v>110</v>
      </c>
      <c r="H29" t="s">
        <v>111</v>
      </c>
      <c r="I29">
        <v>0.09</v>
      </c>
      <c r="J29">
        <v>17.66</v>
      </c>
      <c r="K29">
        <v>8372</v>
      </c>
      <c r="M29" t="s">
        <v>112</v>
      </c>
      <c r="N29">
        <v>0.22</v>
      </c>
      <c r="O29">
        <v>44.81</v>
      </c>
      <c r="P29">
        <v>8372</v>
      </c>
      <c r="R29" t="s">
        <v>113</v>
      </c>
      <c r="S29" t="s">
        <v>125</v>
      </c>
      <c r="T29" t="s">
        <v>125</v>
      </c>
      <c r="U29" t="s">
        <v>125</v>
      </c>
      <c r="V29">
        <v>1</v>
      </c>
      <c r="W29" t="s">
        <v>151</v>
      </c>
      <c r="X29">
        <v>0.5444</v>
      </c>
      <c r="Y29">
        <v>184</v>
      </c>
      <c r="Z29">
        <v>338</v>
      </c>
      <c r="AB29" t="s">
        <v>152</v>
      </c>
      <c r="AC29">
        <v>0.28110000000000002</v>
      </c>
      <c r="AD29">
        <v>95</v>
      </c>
      <c r="AE29">
        <v>338</v>
      </c>
      <c r="AG29" t="s">
        <v>114</v>
      </c>
      <c r="AH29">
        <v>0.98780000000000001</v>
      </c>
      <c r="AI29">
        <v>485</v>
      </c>
      <c r="AJ29">
        <v>491</v>
      </c>
      <c r="AL29" t="s">
        <v>116</v>
      </c>
      <c r="AM29">
        <v>0.97130000000000005</v>
      </c>
      <c r="AN29">
        <v>473</v>
      </c>
      <c r="AO29">
        <v>487</v>
      </c>
      <c r="AQ29" t="s">
        <v>117</v>
      </c>
      <c r="AR29">
        <v>0.21429999999999999</v>
      </c>
      <c r="AS29">
        <v>51</v>
      </c>
      <c r="AT29">
        <v>238</v>
      </c>
      <c r="AV29">
        <v>0.10920000000000001</v>
      </c>
      <c r="AW29">
        <v>26</v>
      </c>
      <c r="AX29">
        <v>238</v>
      </c>
      <c r="AZ29" t="s">
        <v>119</v>
      </c>
      <c r="BA29" t="s">
        <v>120</v>
      </c>
      <c r="BC29" t="s">
        <v>121</v>
      </c>
      <c r="BD29" t="s">
        <v>122</v>
      </c>
      <c r="BF29" t="s">
        <v>123</v>
      </c>
      <c r="BG29" t="s">
        <v>120</v>
      </c>
      <c r="BI29">
        <v>42005</v>
      </c>
      <c r="BJ29">
        <v>42369</v>
      </c>
      <c r="BK29" t="s">
        <v>124</v>
      </c>
      <c r="BL29">
        <v>0.30209999999999998</v>
      </c>
      <c r="BM29">
        <v>29</v>
      </c>
      <c r="BN29">
        <v>96</v>
      </c>
      <c r="BP29">
        <v>0.11459999999999999</v>
      </c>
      <c r="BQ29">
        <v>11</v>
      </c>
      <c r="BR29">
        <v>96</v>
      </c>
      <c r="BT29">
        <v>41821</v>
      </c>
      <c r="BU29">
        <v>42185</v>
      </c>
      <c r="BV29" t="s">
        <v>127</v>
      </c>
      <c r="BW29">
        <v>0.96789999999999998</v>
      </c>
      <c r="BX29">
        <v>302</v>
      </c>
      <c r="BY29">
        <v>312</v>
      </c>
      <c r="CA29" t="s">
        <v>128</v>
      </c>
      <c r="CB29">
        <v>22</v>
      </c>
      <c r="CC29">
        <v>14</v>
      </c>
      <c r="CD29">
        <v>64</v>
      </c>
      <c r="CF29">
        <v>42278</v>
      </c>
      <c r="CG29">
        <v>42460</v>
      </c>
    </row>
    <row r="30" spans="1:135" x14ac:dyDescent="0.25">
      <c r="A30">
        <v>94001</v>
      </c>
      <c r="B30" t="s">
        <v>134</v>
      </c>
      <c r="C30" t="s">
        <v>135</v>
      </c>
      <c r="D30" t="s">
        <v>108</v>
      </c>
      <c r="E30" t="s">
        <v>109</v>
      </c>
      <c r="F30">
        <v>20032</v>
      </c>
      <c r="G30" t="s">
        <v>110</v>
      </c>
      <c r="H30" t="s">
        <v>111</v>
      </c>
      <c r="I30">
        <v>0.05</v>
      </c>
      <c r="J30">
        <v>108</v>
      </c>
      <c r="K30">
        <v>99114</v>
      </c>
      <c r="M30" t="s">
        <v>112</v>
      </c>
      <c r="N30">
        <v>0.1</v>
      </c>
      <c r="O30">
        <v>246</v>
      </c>
      <c r="P30">
        <v>99114</v>
      </c>
      <c r="R30" t="s">
        <v>113</v>
      </c>
      <c r="S30">
        <v>0.87760000000000005</v>
      </c>
      <c r="T30">
        <v>43</v>
      </c>
      <c r="U30">
        <v>49</v>
      </c>
      <c r="W30" t="s">
        <v>151</v>
      </c>
      <c r="X30">
        <v>0.89380000000000004</v>
      </c>
      <c r="Y30">
        <v>143</v>
      </c>
      <c r="Z30">
        <v>160</v>
      </c>
      <c r="AB30" t="s">
        <v>152</v>
      </c>
      <c r="AC30">
        <v>0.90629999999999999</v>
      </c>
      <c r="AD30">
        <v>145</v>
      </c>
      <c r="AE30">
        <v>160</v>
      </c>
      <c r="AG30" t="s">
        <v>114</v>
      </c>
      <c r="AH30" t="s">
        <v>125</v>
      </c>
      <c r="AI30" t="s">
        <v>125</v>
      </c>
      <c r="AJ30" t="s">
        <v>125</v>
      </c>
      <c r="AK30">
        <v>1</v>
      </c>
      <c r="AL30" t="s">
        <v>116</v>
      </c>
      <c r="AM30">
        <v>0</v>
      </c>
      <c r="AN30">
        <v>0</v>
      </c>
      <c r="AO30">
        <v>317</v>
      </c>
      <c r="AQ30" t="s">
        <v>117</v>
      </c>
      <c r="AR30" t="s">
        <v>125</v>
      </c>
      <c r="AS30" t="s">
        <v>125</v>
      </c>
      <c r="AT30" t="s">
        <v>125</v>
      </c>
      <c r="AU30">
        <v>7</v>
      </c>
      <c r="AV30" t="s">
        <v>125</v>
      </c>
      <c r="AW30" t="s">
        <v>125</v>
      </c>
      <c r="AX30" t="s">
        <v>125</v>
      </c>
      <c r="AY30">
        <v>7</v>
      </c>
      <c r="AZ30" t="s">
        <v>119</v>
      </c>
      <c r="BA30" t="s">
        <v>131</v>
      </c>
      <c r="BC30" t="s">
        <v>121</v>
      </c>
      <c r="BD30" t="s">
        <v>122</v>
      </c>
      <c r="BF30" t="s">
        <v>123</v>
      </c>
      <c r="BG30" t="s">
        <v>120</v>
      </c>
      <c r="BI30">
        <v>42005</v>
      </c>
      <c r="BJ30">
        <v>42369</v>
      </c>
      <c r="BK30" t="s">
        <v>124</v>
      </c>
      <c r="BL30" t="s">
        <v>125</v>
      </c>
      <c r="BM30" t="s">
        <v>125</v>
      </c>
      <c r="BN30" t="s">
        <v>125</v>
      </c>
      <c r="BO30">
        <v>1</v>
      </c>
      <c r="BP30" t="s">
        <v>125</v>
      </c>
      <c r="BQ30" t="s">
        <v>125</v>
      </c>
      <c r="BR30" t="s">
        <v>125</v>
      </c>
      <c r="BS30">
        <v>1</v>
      </c>
      <c r="BT30">
        <v>41821</v>
      </c>
      <c r="BU30">
        <v>42185</v>
      </c>
      <c r="BV30" t="s">
        <v>127</v>
      </c>
      <c r="BW30">
        <v>0.159</v>
      </c>
      <c r="BX30">
        <v>31</v>
      </c>
      <c r="BY30">
        <v>195</v>
      </c>
      <c r="CA30" t="s">
        <v>128</v>
      </c>
      <c r="CB30">
        <v>89</v>
      </c>
      <c r="CC30">
        <v>685</v>
      </c>
      <c r="CD30">
        <v>767</v>
      </c>
      <c r="CF30">
        <v>42278</v>
      </c>
      <c r="CG30">
        <v>42460</v>
      </c>
    </row>
    <row r="31" spans="1:135" x14ac:dyDescent="0.25">
      <c r="A31">
        <v>94004</v>
      </c>
      <c r="B31" t="s">
        <v>136</v>
      </c>
      <c r="C31" t="s">
        <v>137</v>
      </c>
      <c r="D31" t="s">
        <v>108</v>
      </c>
      <c r="E31" t="s">
        <v>109</v>
      </c>
      <c r="F31">
        <v>20016</v>
      </c>
      <c r="G31" t="s">
        <v>110</v>
      </c>
      <c r="H31" t="s">
        <v>111</v>
      </c>
      <c r="I31">
        <v>0.06</v>
      </c>
      <c r="J31">
        <v>44.23</v>
      </c>
      <c r="K31">
        <v>32838</v>
      </c>
      <c r="M31" t="s">
        <v>112</v>
      </c>
      <c r="N31">
        <v>0.08</v>
      </c>
      <c r="O31">
        <v>63.35</v>
      </c>
      <c r="P31">
        <v>32838</v>
      </c>
      <c r="R31" t="s">
        <v>113</v>
      </c>
      <c r="S31">
        <v>0.23080000000000001</v>
      </c>
      <c r="T31">
        <v>12</v>
      </c>
      <c r="U31">
        <v>52</v>
      </c>
      <c r="W31" t="s">
        <v>151</v>
      </c>
      <c r="X31">
        <v>0.82740000000000002</v>
      </c>
      <c r="Y31">
        <v>1002</v>
      </c>
      <c r="Z31">
        <v>1211</v>
      </c>
      <c r="AB31" t="s">
        <v>152</v>
      </c>
      <c r="AC31">
        <v>0.42530000000000001</v>
      </c>
      <c r="AD31">
        <v>515</v>
      </c>
      <c r="AE31">
        <v>1211</v>
      </c>
      <c r="AG31" t="s">
        <v>114</v>
      </c>
      <c r="AH31">
        <v>0.87680000000000002</v>
      </c>
      <c r="AI31">
        <v>306</v>
      </c>
      <c r="AJ31">
        <v>349</v>
      </c>
      <c r="AL31" t="s">
        <v>116</v>
      </c>
      <c r="AM31">
        <v>0.98850000000000005</v>
      </c>
      <c r="AN31">
        <v>345</v>
      </c>
      <c r="AO31">
        <v>349</v>
      </c>
      <c r="AQ31" t="s">
        <v>117</v>
      </c>
      <c r="AR31">
        <v>0.20280000000000001</v>
      </c>
      <c r="AS31">
        <v>43</v>
      </c>
      <c r="AT31">
        <v>212</v>
      </c>
      <c r="AV31">
        <v>0.1132</v>
      </c>
      <c r="AW31">
        <v>24</v>
      </c>
      <c r="AX31">
        <v>212</v>
      </c>
      <c r="AZ31" t="s">
        <v>119</v>
      </c>
      <c r="BA31" t="s">
        <v>131</v>
      </c>
      <c r="BC31" t="s">
        <v>121</v>
      </c>
      <c r="BD31" t="s">
        <v>122</v>
      </c>
      <c r="BF31" t="s">
        <v>123</v>
      </c>
      <c r="BG31" t="s">
        <v>120</v>
      </c>
      <c r="BI31">
        <v>42005</v>
      </c>
      <c r="BJ31">
        <v>42369</v>
      </c>
      <c r="BK31" t="s">
        <v>124</v>
      </c>
      <c r="BL31">
        <v>0.30370000000000003</v>
      </c>
      <c r="BM31">
        <v>58</v>
      </c>
      <c r="BN31">
        <v>191</v>
      </c>
      <c r="BP31">
        <v>0.1414</v>
      </c>
      <c r="BQ31">
        <v>27</v>
      </c>
      <c r="BR31">
        <v>191</v>
      </c>
      <c r="BT31">
        <v>41821</v>
      </c>
      <c r="BU31">
        <v>42185</v>
      </c>
      <c r="BV31" t="s">
        <v>127</v>
      </c>
      <c r="BW31">
        <v>0.72940000000000005</v>
      </c>
      <c r="BX31">
        <v>318</v>
      </c>
      <c r="BY31">
        <v>436</v>
      </c>
      <c r="CA31" t="s">
        <v>128</v>
      </c>
      <c r="CB31">
        <v>28</v>
      </c>
      <c r="CC31">
        <v>116</v>
      </c>
      <c r="CD31">
        <v>413</v>
      </c>
      <c r="CF31">
        <v>42278</v>
      </c>
      <c r="CG31">
        <v>42460</v>
      </c>
    </row>
    <row r="34" spans="1:160" x14ac:dyDescent="0.25">
      <c r="A34" t="s">
        <v>14</v>
      </c>
      <c r="B34" t="s">
        <v>15</v>
      </c>
      <c r="C34" t="s">
        <v>16</v>
      </c>
      <c r="D34" t="s">
        <v>17</v>
      </c>
      <c r="E34" t="s">
        <v>18</v>
      </c>
      <c r="F34" t="s">
        <v>19</v>
      </c>
      <c r="G34" t="s">
        <v>20</v>
      </c>
      <c r="H34" t="s">
        <v>21</v>
      </c>
      <c r="I34" t="s">
        <v>22</v>
      </c>
      <c r="J34" t="s">
        <v>23</v>
      </c>
      <c r="K34" t="s">
        <v>24</v>
      </c>
      <c r="L34" t="s">
        <v>25</v>
      </c>
      <c r="M34" t="s">
        <v>154</v>
      </c>
      <c r="N34" t="s">
        <v>155</v>
      </c>
      <c r="O34" t="s">
        <v>156</v>
      </c>
      <c r="P34" t="s">
        <v>157</v>
      </c>
      <c r="Q34" t="s">
        <v>158</v>
      </c>
      <c r="R34" t="s">
        <v>159</v>
      </c>
      <c r="S34" t="s">
        <v>160</v>
      </c>
      <c r="T34" t="s">
        <v>161</v>
      </c>
      <c r="U34" t="s">
        <v>162</v>
      </c>
      <c r="V34" t="s">
        <v>163</v>
      </c>
      <c r="W34" t="s">
        <v>164</v>
      </c>
      <c r="X34" t="s">
        <v>165</v>
      </c>
      <c r="Y34" t="s">
        <v>166</v>
      </c>
      <c r="Z34" t="s">
        <v>167</v>
      </c>
      <c r="AA34" t="s">
        <v>168</v>
      </c>
      <c r="AB34" t="s">
        <v>169</v>
      </c>
      <c r="AC34" t="s">
        <v>26</v>
      </c>
      <c r="AD34" t="s">
        <v>27</v>
      </c>
      <c r="AE34" t="s">
        <v>28</v>
      </c>
      <c r="AF34" t="s">
        <v>29</v>
      </c>
      <c r="AG34" t="s">
        <v>30</v>
      </c>
      <c r="AH34" t="s">
        <v>170</v>
      </c>
      <c r="AI34" t="s">
        <v>171</v>
      </c>
      <c r="AJ34" t="s">
        <v>172</v>
      </c>
      <c r="AK34" t="s">
        <v>173</v>
      </c>
      <c r="AL34" t="s">
        <v>174</v>
      </c>
      <c r="AM34" t="s">
        <v>175</v>
      </c>
      <c r="AN34" t="s">
        <v>176</v>
      </c>
      <c r="AO34" t="s">
        <v>177</v>
      </c>
      <c r="AP34" t="s">
        <v>178</v>
      </c>
      <c r="AQ34" t="s">
        <v>179</v>
      </c>
      <c r="AR34" t="s">
        <v>180</v>
      </c>
      <c r="AS34" t="s">
        <v>181</v>
      </c>
      <c r="AT34" t="s">
        <v>182</v>
      </c>
      <c r="AU34" t="s">
        <v>183</v>
      </c>
      <c r="AV34" t="s">
        <v>184</v>
      </c>
      <c r="AW34" t="s">
        <v>185</v>
      </c>
      <c r="AX34" t="s">
        <v>186</v>
      </c>
      <c r="AY34" t="s">
        <v>187</v>
      </c>
      <c r="AZ34" t="s">
        <v>188</v>
      </c>
      <c r="BA34" t="s">
        <v>189</v>
      </c>
      <c r="BB34" t="s">
        <v>190</v>
      </c>
      <c r="BC34" t="s">
        <v>191</v>
      </c>
      <c r="BD34" t="s">
        <v>192</v>
      </c>
      <c r="BE34" t="s">
        <v>193</v>
      </c>
      <c r="BF34" t="s">
        <v>194</v>
      </c>
      <c r="BG34" t="s">
        <v>195</v>
      </c>
      <c r="BH34" t="s">
        <v>196</v>
      </c>
      <c r="BI34" t="s">
        <v>197</v>
      </c>
      <c r="BJ34" t="s">
        <v>198</v>
      </c>
      <c r="BK34" t="s">
        <v>199</v>
      </c>
      <c r="BL34" t="s">
        <v>200</v>
      </c>
      <c r="BM34" t="s">
        <v>201</v>
      </c>
      <c r="BN34" t="s">
        <v>202</v>
      </c>
      <c r="BO34" t="s">
        <v>203</v>
      </c>
      <c r="BP34" t="s">
        <v>204</v>
      </c>
      <c r="BQ34" t="s">
        <v>205</v>
      </c>
      <c r="BR34" t="s">
        <v>206</v>
      </c>
      <c r="BS34" t="s">
        <v>31</v>
      </c>
      <c r="BT34" t="s">
        <v>32</v>
      </c>
      <c r="BU34" t="s">
        <v>33</v>
      </c>
      <c r="BV34" t="s">
        <v>34</v>
      </c>
      <c r="BW34" t="s">
        <v>35</v>
      </c>
      <c r="BX34" t="s">
        <v>207</v>
      </c>
      <c r="BY34" t="s">
        <v>208</v>
      </c>
      <c r="BZ34" t="s">
        <v>209</v>
      </c>
      <c r="CA34" t="s">
        <v>210</v>
      </c>
      <c r="CB34" t="s">
        <v>211</v>
      </c>
      <c r="CC34" t="s">
        <v>212</v>
      </c>
      <c r="CD34" t="s">
        <v>213</v>
      </c>
      <c r="CE34" t="s">
        <v>214</v>
      </c>
      <c r="CF34" t="s">
        <v>215</v>
      </c>
      <c r="CG34" t="s">
        <v>216</v>
      </c>
      <c r="CH34" t="s">
        <v>217</v>
      </c>
      <c r="CI34" t="s">
        <v>218</v>
      </c>
      <c r="CJ34" t="s">
        <v>219</v>
      </c>
      <c r="CK34" t="s">
        <v>220</v>
      </c>
      <c r="CL34" t="s">
        <v>221</v>
      </c>
      <c r="CM34" t="s">
        <v>222</v>
      </c>
      <c r="CN34" t="s">
        <v>138</v>
      </c>
      <c r="CO34" t="s">
        <v>139</v>
      </c>
      <c r="CP34" t="s">
        <v>140</v>
      </c>
      <c r="CQ34" t="s">
        <v>141</v>
      </c>
      <c r="CR34" t="s">
        <v>142</v>
      </c>
      <c r="CS34" t="s">
        <v>223</v>
      </c>
      <c r="CT34" t="s">
        <v>224</v>
      </c>
      <c r="CU34" t="s">
        <v>225</v>
      </c>
      <c r="CV34" t="s">
        <v>226</v>
      </c>
      <c r="CW34" t="s">
        <v>227</v>
      </c>
      <c r="CX34" t="s">
        <v>228</v>
      </c>
      <c r="CY34" t="s">
        <v>229</v>
      </c>
      <c r="CZ34" t="s">
        <v>230</v>
      </c>
      <c r="DA34" t="s">
        <v>231</v>
      </c>
      <c r="DB34" t="s">
        <v>232</v>
      </c>
      <c r="DC34" t="s">
        <v>233</v>
      </c>
      <c r="DD34" t="s">
        <v>234</v>
      </c>
      <c r="DE34" t="s">
        <v>235</v>
      </c>
      <c r="DF34" t="s">
        <v>236</v>
      </c>
      <c r="DG34" t="s">
        <v>237</v>
      </c>
      <c r="DH34" t="s">
        <v>238</v>
      </c>
      <c r="DI34" t="s">
        <v>143</v>
      </c>
      <c r="DJ34" t="s">
        <v>144</v>
      </c>
      <c r="DK34" t="s">
        <v>145</v>
      </c>
      <c r="DL34" t="s">
        <v>146</v>
      </c>
      <c r="DM34" t="s">
        <v>147</v>
      </c>
      <c r="DN34" t="s">
        <v>239</v>
      </c>
      <c r="DO34" t="s">
        <v>240</v>
      </c>
      <c r="DP34" t="s">
        <v>241</v>
      </c>
      <c r="DQ34" t="s">
        <v>242</v>
      </c>
      <c r="DR34" t="s">
        <v>243</v>
      </c>
      <c r="DS34" t="s">
        <v>244</v>
      </c>
      <c r="DT34" t="s">
        <v>245</v>
      </c>
      <c r="DU34" t="s">
        <v>246</v>
      </c>
      <c r="DV34" t="s">
        <v>247</v>
      </c>
      <c r="DW34" t="s">
        <v>248</v>
      </c>
      <c r="DX34" t="s">
        <v>249</v>
      </c>
      <c r="DY34" t="s">
        <v>250</v>
      </c>
      <c r="DZ34" t="s">
        <v>251</v>
      </c>
      <c r="EA34" t="s">
        <v>252</v>
      </c>
      <c r="EB34" t="s">
        <v>253</v>
      </c>
      <c r="EC34" t="s">
        <v>254</v>
      </c>
      <c r="ED34" t="s">
        <v>36</v>
      </c>
      <c r="EE34" t="s">
        <v>37</v>
      </c>
      <c r="EF34" t="s">
        <v>38</v>
      </c>
      <c r="EG34" t="s">
        <v>39</v>
      </c>
      <c r="EH34" t="s">
        <v>40</v>
      </c>
      <c r="EI34" t="s">
        <v>73</v>
      </c>
      <c r="EJ34" t="s">
        <v>74</v>
      </c>
      <c r="EK34" t="s">
        <v>75</v>
      </c>
      <c r="EL34" t="s">
        <v>76</v>
      </c>
      <c r="EM34" t="s">
        <v>77</v>
      </c>
      <c r="EN34" t="s">
        <v>78</v>
      </c>
      <c r="EO34" t="s">
        <v>79</v>
      </c>
      <c r="EP34" t="s">
        <v>80</v>
      </c>
      <c r="EQ34" t="s">
        <v>81</v>
      </c>
      <c r="ER34" t="s">
        <v>82</v>
      </c>
      <c r="ES34" t="s">
        <v>83</v>
      </c>
      <c r="ET34" t="s">
        <v>84</v>
      </c>
      <c r="EU34" t="s">
        <v>85</v>
      </c>
      <c r="EV34" t="s">
        <v>86</v>
      </c>
      <c r="EW34" t="s">
        <v>87</v>
      </c>
      <c r="EX34" t="s">
        <v>88</v>
      </c>
      <c r="EY34" t="s">
        <v>89</v>
      </c>
      <c r="EZ34" t="s">
        <v>90</v>
      </c>
      <c r="FA34" t="s">
        <v>91</v>
      </c>
      <c r="FB34" t="s">
        <v>92</v>
      </c>
      <c r="FC34" t="s">
        <v>93</v>
      </c>
      <c r="FD34" t="s">
        <v>94</v>
      </c>
    </row>
    <row r="35" spans="1:160" x14ac:dyDescent="0.25">
      <c r="A35">
        <v>90001</v>
      </c>
      <c r="B35" t="s">
        <v>3</v>
      </c>
      <c r="C35" t="s">
        <v>255</v>
      </c>
      <c r="D35" t="s">
        <v>108</v>
      </c>
      <c r="E35" t="s">
        <v>109</v>
      </c>
      <c r="F35">
        <v>20037</v>
      </c>
      <c r="G35" t="s">
        <v>256</v>
      </c>
      <c r="H35" t="s">
        <v>111</v>
      </c>
      <c r="I35">
        <v>0.38</v>
      </c>
      <c r="J35">
        <v>63.07</v>
      </c>
      <c r="K35">
        <v>6881</v>
      </c>
      <c r="M35" t="s">
        <v>125</v>
      </c>
      <c r="N35">
        <v>0</v>
      </c>
      <c r="O35">
        <v>0</v>
      </c>
      <c r="P35">
        <v>7</v>
      </c>
      <c r="Q35" t="s">
        <v>125</v>
      </c>
      <c r="R35">
        <v>0</v>
      </c>
      <c r="S35">
        <v>0</v>
      </c>
      <c r="T35">
        <v>7</v>
      </c>
      <c r="U35">
        <v>0.41</v>
      </c>
      <c r="V35">
        <v>63.07</v>
      </c>
      <c r="W35">
        <v>6364</v>
      </c>
      <c r="Y35">
        <v>0</v>
      </c>
      <c r="Z35">
        <v>0</v>
      </c>
      <c r="AA35">
        <v>517</v>
      </c>
      <c r="AC35" t="s">
        <v>112</v>
      </c>
      <c r="AD35">
        <v>0.1</v>
      </c>
      <c r="AE35">
        <v>15.84</v>
      </c>
      <c r="AF35">
        <v>6881</v>
      </c>
      <c r="AH35" t="s">
        <v>125</v>
      </c>
      <c r="AI35">
        <v>0</v>
      </c>
      <c r="AJ35">
        <v>0</v>
      </c>
      <c r="AK35">
        <v>7</v>
      </c>
      <c r="AL35" t="s">
        <v>125</v>
      </c>
      <c r="AM35">
        <v>0</v>
      </c>
      <c r="AN35">
        <v>0</v>
      </c>
      <c r="AO35">
        <v>7</v>
      </c>
      <c r="AP35">
        <v>0.1</v>
      </c>
      <c r="AQ35">
        <v>15.84</v>
      </c>
      <c r="AR35">
        <v>6364</v>
      </c>
      <c r="AT35">
        <v>0</v>
      </c>
      <c r="AU35">
        <v>0</v>
      </c>
      <c r="AV35">
        <v>517</v>
      </c>
      <c r="AX35" t="s">
        <v>257</v>
      </c>
      <c r="AY35">
        <v>7.9500000000000001E-2</v>
      </c>
      <c r="AZ35">
        <v>14</v>
      </c>
      <c r="BA35">
        <v>176</v>
      </c>
      <c r="BC35" t="s">
        <v>125</v>
      </c>
      <c r="BD35">
        <v>0</v>
      </c>
      <c r="BE35">
        <v>0</v>
      </c>
      <c r="BF35">
        <v>7</v>
      </c>
      <c r="BG35" t="s">
        <v>125</v>
      </c>
      <c r="BH35">
        <v>0</v>
      </c>
      <c r="BI35">
        <v>0</v>
      </c>
      <c r="BJ35">
        <v>7</v>
      </c>
      <c r="BK35">
        <v>8.6999999999999994E-2</v>
      </c>
      <c r="BL35">
        <v>12</v>
      </c>
      <c r="BM35">
        <v>138</v>
      </c>
      <c r="BO35" t="s">
        <v>125</v>
      </c>
      <c r="BP35" t="s">
        <v>125</v>
      </c>
      <c r="BQ35" t="s">
        <v>125</v>
      </c>
      <c r="BR35">
        <v>1</v>
      </c>
      <c r="BS35" t="s">
        <v>113</v>
      </c>
      <c r="BT35" t="s">
        <v>125</v>
      </c>
      <c r="BU35" t="s">
        <v>125</v>
      </c>
      <c r="BV35" t="s">
        <v>125</v>
      </c>
      <c r="BW35">
        <v>1</v>
      </c>
      <c r="BX35" t="s">
        <v>125</v>
      </c>
      <c r="BY35">
        <v>0</v>
      </c>
      <c r="BZ35">
        <v>0</v>
      </c>
      <c r="CA35">
        <v>7</v>
      </c>
      <c r="CB35" t="s">
        <v>125</v>
      </c>
      <c r="CC35">
        <v>0</v>
      </c>
      <c r="CD35">
        <v>0</v>
      </c>
      <c r="CE35">
        <v>7</v>
      </c>
      <c r="CF35" t="s">
        <v>125</v>
      </c>
      <c r="CG35" t="s">
        <v>125</v>
      </c>
      <c r="CH35" t="s">
        <v>125</v>
      </c>
      <c r="CI35">
        <v>1</v>
      </c>
      <c r="CJ35" t="s">
        <v>125</v>
      </c>
      <c r="CK35" t="s">
        <v>125</v>
      </c>
      <c r="CL35" t="s">
        <v>125</v>
      </c>
      <c r="CM35">
        <v>1</v>
      </c>
      <c r="CN35" t="s">
        <v>151</v>
      </c>
      <c r="CO35">
        <v>0.95860000000000001</v>
      </c>
      <c r="CP35">
        <v>255</v>
      </c>
      <c r="CQ35">
        <v>266</v>
      </c>
      <c r="CS35" t="s">
        <v>125</v>
      </c>
      <c r="CT35">
        <v>0</v>
      </c>
      <c r="CU35">
        <v>0</v>
      </c>
      <c r="CV35">
        <v>7</v>
      </c>
      <c r="CW35" t="s">
        <v>125</v>
      </c>
      <c r="CX35">
        <v>0</v>
      </c>
      <c r="CY35">
        <v>0</v>
      </c>
      <c r="CZ35">
        <v>7</v>
      </c>
      <c r="DA35">
        <v>0.95889999999999997</v>
      </c>
      <c r="DB35">
        <v>210</v>
      </c>
      <c r="DC35">
        <v>219</v>
      </c>
      <c r="DE35">
        <v>0.95740000000000003</v>
      </c>
      <c r="DF35">
        <v>45</v>
      </c>
      <c r="DG35">
        <v>47</v>
      </c>
      <c r="DI35" t="s">
        <v>152</v>
      </c>
      <c r="DJ35">
        <v>0.19170000000000001</v>
      </c>
      <c r="DK35">
        <v>51</v>
      </c>
      <c r="DL35">
        <v>266</v>
      </c>
      <c r="DN35" t="s">
        <v>125</v>
      </c>
      <c r="DO35">
        <v>0</v>
      </c>
      <c r="DP35">
        <v>0</v>
      </c>
      <c r="DQ35">
        <v>7</v>
      </c>
      <c r="DR35" t="s">
        <v>125</v>
      </c>
      <c r="DS35">
        <v>0</v>
      </c>
      <c r="DT35">
        <v>0</v>
      </c>
      <c r="DU35">
        <v>7</v>
      </c>
      <c r="DV35">
        <v>0.20549999999999999</v>
      </c>
      <c r="DW35">
        <v>45</v>
      </c>
      <c r="DX35">
        <v>219</v>
      </c>
      <c r="DZ35" t="s">
        <v>125</v>
      </c>
      <c r="EA35" t="s">
        <v>125</v>
      </c>
      <c r="EB35" t="s">
        <v>125</v>
      </c>
      <c r="EC35">
        <v>1</v>
      </c>
      <c r="ED35" t="s">
        <v>114</v>
      </c>
      <c r="EE35">
        <v>0.62839999999999996</v>
      </c>
      <c r="EF35">
        <v>252</v>
      </c>
      <c r="EG35">
        <v>401</v>
      </c>
      <c r="EI35" t="s">
        <v>119</v>
      </c>
      <c r="EJ35" t="s">
        <v>120</v>
      </c>
      <c r="EL35" t="s">
        <v>258</v>
      </c>
      <c r="EM35" t="s">
        <v>132</v>
      </c>
      <c r="EO35" t="s">
        <v>123</v>
      </c>
      <c r="EP35" t="s">
        <v>120</v>
      </c>
      <c r="ER35">
        <v>41640</v>
      </c>
      <c r="ES35">
        <v>42004</v>
      </c>
      <c r="ET35" t="s">
        <v>124</v>
      </c>
      <c r="EU35" t="s">
        <v>125</v>
      </c>
      <c r="EV35" t="s">
        <v>125</v>
      </c>
      <c r="EW35" t="s">
        <v>125</v>
      </c>
      <c r="EX35">
        <v>4</v>
      </c>
      <c r="EY35" t="s">
        <v>125</v>
      </c>
      <c r="EZ35" t="s">
        <v>125</v>
      </c>
      <c r="FA35" t="s">
        <v>125</v>
      </c>
      <c r="FB35">
        <v>4</v>
      </c>
      <c r="FC35" t="s">
        <v>125</v>
      </c>
      <c r="FD35" t="s">
        <v>125</v>
      </c>
    </row>
    <row r="36" spans="1:160" x14ac:dyDescent="0.25">
      <c r="A36">
        <v>90004</v>
      </c>
      <c r="B36" t="s">
        <v>5</v>
      </c>
      <c r="C36" t="s">
        <v>259</v>
      </c>
      <c r="D36" t="s">
        <v>108</v>
      </c>
      <c r="E36" t="s">
        <v>109</v>
      </c>
      <c r="F36">
        <v>20007</v>
      </c>
      <c r="G36" t="s">
        <v>256</v>
      </c>
      <c r="H36" t="s">
        <v>111</v>
      </c>
      <c r="I36">
        <v>0</v>
      </c>
      <c r="J36">
        <v>0</v>
      </c>
      <c r="K36">
        <v>3456</v>
      </c>
      <c r="M36" t="s">
        <v>125</v>
      </c>
      <c r="N36">
        <v>0</v>
      </c>
      <c r="O36">
        <v>0</v>
      </c>
      <c r="P36">
        <v>7</v>
      </c>
      <c r="Q36" t="s">
        <v>125</v>
      </c>
      <c r="R36">
        <v>0</v>
      </c>
      <c r="S36">
        <v>0</v>
      </c>
      <c r="T36">
        <v>7</v>
      </c>
      <c r="U36">
        <v>0</v>
      </c>
      <c r="V36">
        <v>0</v>
      </c>
      <c r="W36">
        <v>3063</v>
      </c>
      <c r="Y36">
        <v>0</v>
      </c>
      <c r="Z36">
        <v>0</v>
      </c>
      <c r="AA36">
        <v>393</v>
      </c>
      <c r="AC36" t="s">
        <v>112</v>
      </c>
      <c r="AD36">
        <v>0.17</v>
      </c>
      <c r="AE36">
        <v>13.77</v>
      </c>
      <c r="AF36">
        <v>3456</v>
      </c>
      <c r="AH36" t="s">
        <v>125</v>
      </c>
      <c r="AI36">
        <v>0</v>
      </c>
      <c r="AJ36">
        <v>0</v>
      </c>
      <c r="AK36">
        <v>7</v>
      </c>
      <c r="AL36" t="s">
        <v>125</v>
      </c>
      <c r="AM36">
        <v>0</v>
      </c>
      <c r="AN36">
        <v>0</v>
      </c>
      <c r="AO36">
        <v>7</v>
      </c>
      <c r="AP36">
        <v>0.19</v>
      </c>
      <c r="AQ36">
        <v>13.77</v>
      </c>
      <c r="AR36">
        <v>3063</v>
      </c>
      <c r="AT36">
        <v>0</v>
      </c>
      <c r="AU36">
        <v>0</v>
      </c>
      <c r="AV36">
        <v>393</v>
      </c>
      <c r="AX36" t="s">
        <v>257</v>
      </c>
      <c r="AY36" t="s">
        <v>125</v>
      </c>
      <c r="AZ36" t="s">
        <v>125</v>
      </c>
      <c r="BA36" t="s">
        <v>125</v>
      </c>
      <c r="BB36">
        <v>1</v>
      </c>
      <c r="BC36" t="s">
        <v>125</v>
      </c>
      <c r="BD36">
        <v>0</v>
      </c>
      <c r="BE36">
        <v>0</v>
      </c>
      <c r="BF36">
        <v>7</v>
      </c>
      <c r="BG36" t="s">
        <v>125</v>
      </c>
      <c r="BH36">
        <v>0</v>
      </c>
      <c r="BI36">
        <v>0</v>
      </c>
      <c r="BJ36">
        <v>7</v>
      </c>
      <c r="BK36" t="s">
        <v>125</v>
      </c>
      <c r="BL36" t="s">
        <v>125</v>
      </c>
      <c r="BM36" t="s">
        <v>125</v>
      </c>
      <c r="BN36">
        <v>1</v>
      </c>
      <c r="BO36">
        <v>0</v>
      </c>
      <c r="BP36">
        <v>0</v>
      </c>
      <c r="BQ36">
        <v>16</v>
      </c>
      <c r="BS36" t="s">
        <v>113</v>
      </c>
      <c r="BT36" t="s">
        <v>125</v>
      </c>
      <c r="BU36" t="s">
        <v>125</v>
      </c>
      <c r="BV36" t="s">
        <v>125</v>
      </c>
      <c r="BW36">
        <v>1</v>
      </c>
      <c r="BX36" t="s">
        <v>125</v>
      </c>
      <c r="BY36">
        <v>0</v>
      </c>
      <c r="BZ36">
        <v>0</v>
      </c>
      <c r="CA36">
        <v>7</v>
      </c>
      <c r="CB36" t="s">
        <v>125</v>
      </c>
      <c r="CC36">
        <v>0</v>
      </c>
      <c r="CD36">
        <v>0</v>
      </c>
      <c r="CE36">
        <v>7</v>
      </c>
      <c r="CF36" t="s">
        <v>125</v>
      </c>
      <c r="CG36" t="s">
        <v>125</v>
      </c>
      <c r="CH36" t="s">
        <v>125</v>
      </c>
      <c r="CI36">
        <v>1</v>
      </c>
      <c r="CJ36" t="s">
        <v>125</v>
      </c>
      <c r="CK36">
        <v>0</v>
      </c>
      <c r="CL36">
        <v>0</v>
      </c>
      <c r="CM36">
        <v>7</v>
      </c>
      <c r="CN36" t="s">
        <v>151</v>
      </c>
      <c r="CO36">
        <v>0.25</v>
      </c>
      <c r="CP36">
        <v>49</v>
      </c>
      <c r="CQ36">
        <v>196</v>
      </c>
      <c r="CS36" t="s">
        <v>125</v>
      </c>
      <c r="CT36">
        <v>0</v>
      </c>
      <c r="CU36">
        <v>0</v>
      </c>
      <c r="CV36">
        <v>7</v>
      </c>
      <c r="CW36" t="s">
        <v>125</v>
      </c>
      <c r="CX36">
        <v>0</v>
      </c>
      <c r="CY36">
        <v>0</v>
      </c>
      <c r="CZ36">
        <v>7</v>
      </c>
      <c r="DA36">
        <v>0.27429999999999999</v>
      </c>
      <c r="DB36">
        <v>48</v>
      </c>
      <c r="DC36">
        <v>175</v>
      </c>
      <c r="DE36" t="s">
        <v>125</v>
      </c>
      <c r="DF36" t="s">
        <v>125</v>
      </c>
      <c r="DG36" t="s">
        <v>125</v>
      </c>
      <c r="DH36">
        <v>1</v>
      </c>
      <c r="DI36" t="s">
        <v>152</v>
      </c>
      <c r="DJ36">
        <v>6.1199999999999997E-2</v>
      </c>
      <c r="DK36">
        <v>12</v>
      </c>
      <c r="DL36">
        <v>196</v>
      </c>
      <c r="DN36" t="s">
        <v>125</v>
      </c>
      <c r="DO36">
        <v>0</v>
      </c>
      <c r="DP36">
        <v>0</v>
      </c>
      <c r="DQ36">
        <v>7</v>
      </c>
      <c r="DR36" t="s">
        <v>125</v>
      </c>
      <c r="DS36">
        <v>0</v>
      </c>
      <c r="DT36">
        <v>0</v>
      </c>
      <c r="DU36">
        <v>7</v>
      </c>
      <c r="DV36">
        <v>6.2899999999999998E-2</v>
      </c>
      <c r="DW36">
        <v>11</v>
      </c>
      <c r="DX36">
        <v>175</v>
      </c>
      <c r="DZ36" t="s">
        <v>125</v>
      </c>
      <c r="EA36" t="s">
        <v>125</v>
      </c>
      <c r="EB36" t="s">
        <v>125</v>
      </c>
      <c r="EC36">
        <v>1</v>
      </c>
      <c r="ED36" t="s">
        <v>114</v>
      </c>
      <c r="EE36">
        <v>0.4375</v>
      </c>
      <c r="EF36">
        <v>147</v>
      </c>
      <c r="EG36">
        <v>336</v>
      </c>
      <c r="EI36" t="s">
        <v>119</v>
      </c>
      <c r="EJ36" t="s">
        <v>120</v>
      </c>
      <c r="EL36" t="s">
        <v>258</v>
      </c>
      <c r="EM36" t="s">
        <v>122</v>
      </c>
      <c r="EO36" t="s">
        <v>123</v>
      </c>
      <c r="EP36" t="s">
        <v>120</v>
      </c>
      <c r="ER36">
        <v>41640</v>
      </c>
      <c r="ES36">
        <v>42004</v>
      </c>
      <c r="ET36" t="s">
        <v>124</v>
      </c>
      <c r="EU36" t="s">
        <v>125</v>
      </c>
      <c r="EV36" t="s">
        <v>125</v>
      </c>
      <c r="EW36" t="s">
        <v>125</v>
      </c>
      <c r="EX36">
        <v>4</v>
      </c>
      <c r="EY36" t="s">
        <v>125</v>
      </c>
      <c r="EZ36" t="s">
        <v>125</v>
      </c>
      <c r="FA36" t="s">
        <v>125</v>
      </c>
      <c r="FB36">
        <v>4</v>
      </c>
      <c r="FC36" t="s">
        <v>125</v>
      </c>
      <c r="FD36" t="s">
        <v>125</v>
      </c>
    </row>
    <row r="37" spans="1:160" x14ac:dyDescent="0.25">
      <c r="A37">
        <v>90005</v>
      </c>
      <c r="B37" t="s">
        <v>2</v>
      </c>
      <c r="C37" t="s">
        <v>260</v>
      </c>
      <c r="D37" t="s">
        <v>108</v>
      </c>
      <c r="E37" t="s">
        <v>109</v>
      </c>
      <c r="F37">
        <v>20016</v>
      </c>
      <c r="G37" t="s">
        <v>256</v>
      </c>
      <c r="H37" t="s">
        <v>111</v>
      </c>
      <c r="I37">
        <v>2.71</v>
      </c>
      <c r="J37">
        <v>439.8</v>
      </c>
      <c r="K37">
        <v>6763</v>
      </c>
      <c r="M37" t="s">
        <v>125</v>
      </c>
      <c r="N37">
        <v>0</v>
      </c>
      <c r="O37">
        <v>0</v>
      </c>
      <c r="P37">
        <v>7</v>
      </c>
      <c r="Q37" t="s">
        <v>125</v>
      </c>
      <c r="R37">
        <v>0</v>
      </c>
      <c r="S37">
        <v>0</v>
      </c>
      <c r="T37">
        <v>7</v>
      </c>
      <c r="U37">
        <v>0.12</v>
      </c>
      <c r="V37">
        <v>14.56</v>
      </c>
      <c r="W37">
        <v>4917</v>
      </c>
      <c r="Y37">
        <v>9.6</v>
      </c>
      <c r="Z37">
        <v>425.24</v>
      </c>
      <c r="AA37">
        <v>1846</v>
      </c>
      <c r="AC37" t="s">
        <v>112</v>
      </c>
      <c r="AD37">
        <v>0.05</v>
      </c>
      <c r="AE37">
        <v>7.33</v>
      </c>
      <c r="AF37">
        <v>6763</v>
      </c>
      <c r="AH37" t="s">
        <v>125</v>
      </c>
      <c r="AI37">
        <v>0</v>
      </c>
      <c r="AJ37">
        <v>0</v>
      </c>
      <c r="AK37">
        <v>7</v>
      </c>
      <c r="AL37" t="s">
        <v>125</v>
      </c>
      <c r="AM37">
        <v>0</v>
      </c>
      <c r="AN37">
        <v>0</v>
      </c>
      <c r="AO37">
        <v>7</v>
      </c>
      <c r="AP37">
        <v>0.06</v>
      </c>
      <c r="AQ37">
        <v>7.33</v>
      </c>
      <c r="AR37">
        <v>4917</v>
      </c>
      <c r="AT37">
        <v>0</v>
      </c>
      <c r="AU37">
        <v>0</v>
      </c>
      <c r="AV37">
        <v>1846</v>
      </c>
      <c r="AX37" t="s">
        <v>257</v>
      </c>
      <c r="AY37">
        <v>0.19020000000000001</v>
      </c>
      <c r="AZ37">
        <v>85</v>
      </c>
      <c r="BA37">
        <v>447</v>
      </c>
      <c r="BC37" t="s">
        <v>125</v>
      </c>
      <c r="BD37">
        <v>0</v>
      </c>
      <c r="BE37">
        <v>0</v>
      </c>
      <c r="BF37">
        <v>7</v>
      </c>
      <c r="BG37" t="s">
        <v>125</v>
      </c>
      <c r="BH37">
        <v>0</v>
      </c>
      <c r="BI37">
        <v>0</v>
      </c>
      <c r="BJ37">
        <v>7</v>
      </c>
      <c r="BK37">
        <v>0.20269999999999999</v>
      </c>
      <c r="BL37">
        <v>75</v>
      </c>
      <c r="BM37">
        <v>370</v>
      </c>
      <c r="BO37" t="s">
        <v>125</v>
      </c>
      <c r="BP37" t="s">
        <v>125</v>
      </c>
      <c r="BQ37" t="s">
        <v>125</v>
      </c>
      <c r="BR37">
        <v>1</v>
      </c>
      <c r="BS37" t="s">
        <v>113</v>
      </c>
      <c r="BT37">
        <v>0.94810000000000005</v>
      </c>
      <c r="BU37">
        <v>73</v>
      </c>
      <c r="BV37">
        <v>77</v>
      </c>
      <c r="BX37" t="s">
        <v>125</v>
      </c>
      <c r="BY37">
        <v>0</v>
      </c>
      <c r="BZ37">
        <v>0</v>
      </c>
      <c r="CA37">
        <v>7</v>
      </c>
      <c r="CB37" t="s">
        <v>125</v>
      </c>
      <c r="CC37">
        <v>0</v>
      </c>
      <c r="CD37">
        <v>0</v>
      </c>
      <c r="CE37">
        <v>7</v>
      </c>
      <c r="CF37">
        <v>0.98509999999999998</v>
      </c>
      <c r="CG37">
        <v>66</v>
      </c>
      <c r="CH37">
        <v>67</v>
      </c>
      <c r="CJ37" t="s">
        <v>125</v>
      </c>
      <c r="CK37" t="s">
        <v>125</v>
      </c>
      <c r="CL37" t="s">
        <v>125</v>
      </c>
      <c r="CM37">
        <v>1</v>
      </c>
      <c r="CN37" t="s">
        <v>151</v>
      </c>
      <c r="CO37">
        <v>0.87949999999999995</v>
      </c>
      <c r="CP37">
        <v>533</v>
      </c>
      <c r="CQ37">
        <v>606</v>
      </c>
      <c r="CS37" t="s">
        <v>125</v>
      </c>
      <c r="CT37">
        <v>0</v>
      </c>
      <c r="CU37">
        <v>0</v>
      </c>
      <c r="CV37">
        <v>7</v>
      </c>
      <c r="CW37" t="s">
        <v>125</v>
      </c>
      <c r="CX37">
        <v>0</v>
      </c>
      <c r="CY37">
        <v>0</v>
      </c>
      <c r="CZ37">
        <v>7</v>
      </c>
      <c r="DA37">
        <v>0.89039999999999997</v>
      </c>
      <c r="DB37">
        <v>447</v>
      </c>
      <c r="DC37">
        <v>502</v>
      </c>
      <c r="DE37">
        <v>0.82689999999999997</v>
      </c>
      <c r="DF37">
        <v>86</v>
      </c>
      <c r="DG37">
        <v>104</v>
      </c>
      <c r="DI37" t="s">
        <v>152</v>
      </c>
      <c r="DJ37">
        <v>0.83169999999999999</v>
      </c>
      <c r="DK37">
        <v>504</v>
      </c>
      <c r="DL37">
        <v>606</v>
      </c>
      <c r="DN37" t="s">
        <v>125</v>
      </c>
      <c r="DO37">
        <v>0</v>
      </c>
      <c r="DP37">
        <v>0</v>
      </c>
      <c r="DQ37">
        <v>7</v>
      </c>
      <c r="DR37" t="s">
        <v>125</v>
      </c>
      <c r="DS37">
        <v>0</v>
      </c>
      <c r="DT37">
        <v>0</v>
      </c>
      <c r="DU37">
        <v>7</v>
      </c>
      <c r="DV37">
        <v>0.84060000000000001</v>
      </c>
      <c r="DW37">
        <v>422</v>
      </c>
      <c r="DX37">
        <v>502</v>
      </c>
      <c r="DZ37">
        <v>0.78849999999999998</v>
      </c>
      <c r="EA37">
        <v>82</v>
      </c>
      <c r="EB37">
        <v>104</v>
      </c>
      <c r="ED37" t="s">
        <v>114</v>
      </c>
      <c r="EE37">
        <v>0.2094</v>
      </c>
      <c r="EF37">
        <v>89</v>
      </c>
      <c r="EG37">
        <v>425</v>
      </c>
      <c r="EI37" t="s">
        <v>119</v>
      </c>
      <c r="EJ37" t="s">
        <v>131</v>
      </c>
      <c r="EL37" t="s">
        <v>258</v>
      </c>
      <c r="EM37" t="s">
        <v>132</v>
      </c>
      <c r="EO37" t="s">
        <v>123</v>
      </c>
      <c r="EP37" t="s">
        <v>131</v>
      </c>
      <c r="ER37">
        <v>41640</v>
      </c>
      <c r="ES37">
        <v>42004</v>
      </c>
      <c r="ET37" t="s">
        <v>124</v>
      </c>
      <c r="EU37" t="s">
        <v>125</v>
      </c>
      <c r="EV37" t="s">
        <v>125</v>
      </c>
      <c r="EW37" t="s">
        <v>125</v>
      </c>
      <c r="EX37">
        <v>4</v>
      </c>
      <c r="EY37" t="s">
        <v>125</v>
      </c>
      <c r="EZ37" t="s">
        <v>125</v>
      </c>
      <c r="FA37" t="s">
        <v>125</v>
      </c>
      <c r="FB37">
        <v>4</v>
      </c>
      <c r="FC37" t="s">
        <v>125</v>
      </c>
      <c r="FD37" t="s">
        <v>125</v>
      </c>
    </row>
    <row r="38" spans="1:160" x14ac:dyDescent="0.25">
      <c r="A38">
        <v>90008</v>
      </c>
      <c r="B38" t="s">
        <v>7</v>
      </c>
      <c r="C38" t="s">
        <v>261</v>
      </c>
      <c r="D38" t="s">
        <v>108</v>
      </c>
      <c r="E38" t="s">
        <v>109</v>
      </c>
      <c r="F38">
        <v>20032</v>
      </c>
      <c r="G38" t="s">
        <v>256</v>
      </c>
      <c r="H38" t="s">
        <v>111</v>
      </c>
      <c r="I38">
        <v>0.16</v>
      </c>
      <c r="J38">
        <v>31.29</v>
      </c>
      <c r="K38">
        <v>8265</v>
      </c>
      <c r="M38" t="s">
        <v>125</v>
      </c>
      <c r="N38">
        <v>0</v>
      </c>
      <c r="O38">
        <v>0</v>
      </c>
      <c r="P38">
        <v>7</v>
      </c>
      <c r="Q38" t="s">
        <v>125</v>
      </c>
      <c r="R38">
        <v>0</v>
      </c>
      <c r="S38">
        <v>0</v>
      </c>
      <c r="T38">
        <v>7</v>
      </c>
      <c r="U38">
        <v>0.17</v>
      </c>
      <c r="V38">
        <v>29.54</v>
      </c>
      <c r="W38">
        <v>7398</v>
      </c>
      <c r="Y38">
        <v>0.08</v>
      </c>
      <c r="Z38">
        <v>1.75</v>
      </c>
      <c r="AA38">
        <v>867</v>
      </c>
      <c r="AC38" t="s">
        <v>112</v>
      </c>
      <c r="AD38">
        <v>0.22</v>
      </c>
      <c r="AE38">
        <v>44.31</v>
      </c>
      <c r="AF38">
        <v>8265</v>
      </c>
      <c r="AH38" t="s">
        <v>125</v>
      </c>
      <c r="AI38">
        <v>0</v>
      </c>
      <c r="AJ38">
        <v>0</v>
      </c>
      <c r="AK38">
        <v>7</v>
      </c>
      <c r="AL38" t="s">
        <v>125</v>
      </c>
      <c r="AM38">
        <v>0</v>
      </c>
      <c r="AN38">
        <v>0</v>
      </c>
      <c r="AO38">
        <v>7</v>
      </c>
      <c r="AP38">
        <v>0.25</v>
      </c>
      <c r="AQ38">
        <v>44.31</v>
      </c>
      <c r="AR38">
        <v>7398</v>
      </c>
      <c r="AT38">
        <v>0</v>
      </c>
      <c r="AU38">
        <v>0</v>
      </c>
      <c r="AV38">
        <v>867</v>
      </c>
      <c r="AX38" t="s">
        <v>257</v>
      </c>
      <c r="AY38">
        <v>0.15939999999999999</v>
      </c>
      <c r="AZ38">
        <v>44</v>
      </c>
      <c r="BA38">
        <v>276</v>
      </c>
      <c r="BC38" t="s">
        <v>125</v>
      </c>
      <c r="BD38">
        <v>0</v>
      </c>
      <c r="BE38">
        <v>0</v>
      </c>
      <c r="BF38">
        <v>7</v>
      </c>
      <c r="BG38" t="s">
        <v>125</v>
      </c>
      <c r="BH38">
        <v>0</v>
      </c>
      <c r="BI38">
        <v>0</v>
      </c>
      <c r="BJ38">
        <v>7</v>
      </c>
      <c r="BK38">
        <v>0.16819999999999999</v>
      </c>
      <c r="BL38">
        <v>36</v>
      </c>
      <c r="BM38">
        <v>214</v>
      </c>
      <c r="BO38" t="s">
        <v>125</v>
      </c>
      <c r="BP38" t="s">
        <v>125</v>
      </c>
      <c r="BQ38" t="s">
        <v>125</v>
      </c>
      <c r="BR38">
        <v>1</v>
      </c>
      <c r="BS38" t="s">
        <v>113</v>
      </c>
      <c r="BT38" t="s">
        <v>125</v>
      </c>
      <c r="BU38" t="s">
        <v>125</v>
      </c>
      <c r="BV38" t="s">
        <v>125</v>
      </c>
      <c r="BW38">
        <v>1</v>
      </c>
      <c r="BX38" t="s">
        <v>125</v>
      </c>
      <c r="BY38">
        <v>0</v>
      </c>
      <c r="BZ38">
        <v>0</v>
      </c>
      <c r="CA38">
        <v>7</v>
      </c>
      <c r="CB38" t="s">
        <v>125</v>
      </c>
      <c r="CC38">
        <v>0</v>
      </c>
      <c r="CD38">
        <v>0</v>
      </c>
      <c r="CE38">
        <v>7</v>
      </c>
      <c r="CF38" t="s">
        <v>125</v>
      </c>
      <c r="CG38" t="s">
        <v>125</v>
      </c>
      <c r="CH38" t="s">
        <v>125</v>
      </c>
      <c r="CI38">
        <v>1</v>
      </c>
      <c r="CJ38" t="s">
        <v>125</v>
      </c>
      <c r="CK38" t="s">
        <v>125</v>
      </c>
      <c r="CL38" t="s">
        <v>125</v>
      </c>
      <c r="CM38">
        <v>1</v>
      </c>
      <c r="CN38" t="s">
        <v>151</v>
      </c>
      <c r="CO38">
        <v>0.18559999999999999</v>
      </c>
      <c r="CP38">
        <v>62</v>
      </c>
      <c r="CQ38">
        <v>334</v>
      </c>
      <c r="CS38" t="s">
        <v>125</v>
      </c>
      <c r="CT38">
        <v>0</v>
      </c>
      <c r="CU38">
        <v>0</v>
      </c>
      <c r="CV38">
        <v>7</v>
      </c>
      <c r="CW38" t="s">
        <v>125</v>
      </c>
      <c r="CX38">
        <v>0</v>
      </c>
      <c r="CY38">
        <v>0</v>
      </c>
      <c r="CZ38">
        <v>7</v>
      </c>
      <c r="DA38">
        <v>0.1885</v>
      </c>
      <c r="DB38">
        <v>49</v>
      </c>
      <c r="DC38">
        <v>260</v>
      </c>
      <c r="DE38">
        <v>0.1757</v>
      </c>
      <c r="DF38">
        <v>13</v>
      </c>
      <c r="DG38">
        <v>74</v>
      </c>
      <c r="DI38" t="s">
        <v>152</v>
      </c>
      <c r="DJ38">
        <v>0.12570000000000001</v>
      </c>
      <c r="DK38">
        <v>42</v>
      </c>
      <c r="DL38">
        <v>334</v>
      </c>
      <c r="DN38" t="s">
        <v>125</v>
      </c>
      <c r="DO38">
        <v>0</v>
      </c>
      <c r="DP38">
        <v>0</v>
      </c>
      <c r="DQ38">
        <v>7</v>
      </c>
      <c r="DR38" t="s">
        <v>125</v>
      </c>
      <c r="DS38">
        <v>0</v>
      </c>
      <c r="DT38">
        <v>0</v>
      </c>
      <c r="DU38">
        <v>7</v>
      </c>
      <c r="DV38">
        <v>0.1346</v>
      </c>
      <c r="DW38">
        <v>35</v>
      </c>
      <c r="DX38">
        <v>260</v>
      </c>
      <c r="DZ38" t="s">
        <v>125</v>
      </c>
      <c r="EA38" t="s">
        <v>125</v>
      </c>
      <c r="EB38" t="s">
        <v>125</v>
      </c>
      <c r="EC38">
        <v>1</v>
      </c>
      <c r="ED38" t="s">
        <v>114</v>
      </c>
      <c r="EE38">
        <v>0.44869999999999999</v>
      </c>
      <c r="EF38">
        <v>210</v>
      </c>
      <c r="EG38">
        <v>468</v>
      </c>
      <c r="EI38" t="s">
        <v>119</v>
      </c>
      <c r="EJ38" t="s">
        <v>120</v>
      </c>
      <c r="EL38" t="s">
        <v>258</v>
      </c>
      <c r="EM38" t="s">
        <v>122</v>
      </c>
      <c r="EO38" t="s">
        <v>123</v>
      </c>
      <c r="EP38" t="s">
        <v>120</v>
      </c>
      <c r="ER38">
        <v>41640</v>
      </c>
      <c r="ES38">
        <v>42004</v>
      </c>
      <c r="ET38" t="s">
        <v>124</v>
      </c>
      <c r="EU38" t="s">
        <v>125</v>
      </c>
      <c r="EV38" t="s">
        <v>125</v>
      </c>
      <c r="EW38" t="s">
        <v>125</v>
      </c>
      <c r="EX38">
        <v>4</v>
      </c>
      <c r="EY38" t="s">
        <v>125</v>
      </c>
      <c r="EZ38" t="s">
        <v>125</v>
      </c>
      <c r="FA38" t="s">
        <v>125</v>
      </c>
      <c r="FB38">
        <v>4</v>
      </c>
      <c r="FC38" t="s">
        <v>125</v>
      </c>
      <c r="FD38" t="s">
        <v>125</v>
      </c>
    </row>
    <row r="40" spans="1:160" x14ac:dyDescent="0.25">
      <c r="A40">
        <v>94001</v>
      </c>
      <c r="B40" t="s">
        <v>134</v>
      </c>
      <c r="C40" t="s">
        <v>263</v>
      </c>
      <c r="D40" t="s">
        <v>108</v>
      </c>
      <c r="E40" t="s">
        <v>109</v>
      </c>
      <c r="F40">
        <v>20032</v>
      </c>
      <c r="G40" t="s">
        <v>256</v>
      </c>
      <c r="H40" t="s">
        <v>111</v>
      </c>
      <c r="I40">
        <v>0.04</v>
      </c>
      <c r="J40">
        <v>89.5</v>
      </c>
      <c r="K40">
        <v>97583</v>
      </c>
      <c r="M40" t="s">
        <v>125</v>
      </c>
      <c r="N40">
        <v>0</v>
      </c>
      <c r="O40">
        <v>0</v>
      </c>
      <c r="P40">
        <v>7</v>
      </c>
      <c r="Q40" t="s">
        <v>125</v>
      </c>
      <c r="R40">
        <v>0</v>
      </c>
      <c r="S40">
        <v>0</v>
      </c>
      <c r="T40">
        <v>7</v>
      </c>
      <c r="U40">
        <v>0.04</v>
      </c>
      <c r="V40">
        <v>81.95</v>
      </c>
      <c r="W40">
        <v>78615</v>
      </c>
      <c r="Y40">
        <v>0.02</v>
      </c>
      <c r="Z40">
        <v>7.55</v>
      </c>
      <c r="AA40">
        <v>18968</v>
      </c>
      <c r="AC40" t="s">
        <v>112</v>
      </c>
      <c r="AD40">
        <v>7.0000000000000007E-2</v>
      </c>
      <c r="AE40">
        <v>173.8</v>
      </c>
      <c r="AF40">
        <v>97583</v>
      </c>
      <c r="AH40" t="s">
        <v>125</v>
      </c>
      <c r="AI40">
        <v>0</v>
      </c>
      <c r="AJ40">
        <v>0</v>
      </c>
      <c r="AK40">
        <v>7</v>
      </c>
      <c r="AL40" t="s">
        <v>125</v>
      </c>
      <c r="AM40">
        <v>0</v>
      </c>
      <c r="AN40">
        <v>0</v>
      </c>
      <c r="AO40">
        <v>7</v>
      </c>
      <c r="AP40">
        <v>0.09</v>
      </c>
      <c r="AQ40">
        <v>163.35</v>
      </c>
      <c r="AR40">
        <v>78615</v>
      </c>
      <c r="AT40">
        <v>0.02</v>
      </c>
      <c r="AU40">
        <v>10.45</v>
      </c>
      <c r="AV40">
        <v>18968</v>
      </c>
      <c r="AX40" t="s">
        <v>257</v>
      </c>
      <c r="AY40">
        <v>0.16769999999999999</v>
      </c>
      <c r="AZ40">
        <v>54</v>
      </c>
      <c r="BA40">
        <v>322</v>
      </c>
      <c r="BC40" t="s">
        <v>125</v>
      </c>
      <c r="BD40">
        <v>0</v>
      </c>
      <c r="BE40">
        <v>0</v>
      </c>
      <c r="BF40">
        <v>7</v>
      </c>
      <c r="BG40" t="s">
        <v>125</v>
      </c>
      <c r="BH40">
        <v>0</v>
      </c>
      <c r="BI40">
        <v>0</v>
      </c>
      <c r="BJ40">
        <v>7</v>
      </c>
      <c r="BK40">
        <v>0.16500000000000001</v>
      </c>
      <c r="BL40">
        <v>49</v>
      </c>
      <c r="BM40">
        <v>297</v>
      </c>
      <c r="BO40" t="s">
        <v>125</v>
      </c>
      <c r="BP40" t="s">
        <v>125</v>
      </c>
      <c r="BQ40" t="s">
        <v>125</v>
      </c>
      <c r="BR40">
        <v>1</v>
      </c>
      <c r="BS40" t="s">
        <v>113</v>
      </c>
      <c r="BT40" t="s">
        <v>125</v>
      </c>
      <c r="BU40" t="s">
        <v>125</v>
      </c>
      <c r="BV40" t="s">
        <v>125</v>
      </c>
      <c r="BW40">
        <v>1</v>
      </c>
      <c r="BX40" t="s">
        <v>125</v>
      </c>
      <c r="BY40">
        <v>0</v>
      </c>
      <c r="BZ40">
        <v>0</v>
      </c>
      <c r="CA40">
        <v>7</v>
      </c>
      <c r="CB40" t="s">
        <v>125</v>
      </c>
      <c r="CC40">
        <v>0</v>
      </c>
      <c r="CD40">
        <v>0</v>
      </c>
      <c r="CE40">
        <v>7</v>
      </c>
      <c r="CF40" t="s">
        <v>125</v>
      </c>
      <c r="CG40" t="s">
        <v>125</v>
      </c>
      <c r="CH40" t="s">
        <v>125</v>
      </c>
      <c r="CI40">
        <v>1</v>
      </c>
      <c r="CJ40" t="s">
        <v>125</v>
      </c>
      <c r="CK40" t="s">
        <v>125</v>
      </c>
      <c r="CL40" t="s">
        <v>125</v>
      </c>
      <c r="CM40">
        <v>1</v>
      </c>
      <c r="CN40" t="s">
        <v>151</v>
      </c>
      <c r="CO40">
        <v>0.98860000000000003</v>
      </c>
      <c r="CP40">
        <v>347</v>
      </c>
      <c r="CQ40">
        <v>351</v>
      </c>
      <c r="CS40" t="s">
        <v>125</v>
      </c>
      <c r="CT40">
        <v>0</v>
      </c>
      <c r="CU40">
        <v>0</v>
      </c>
      <c r="CV40">
        <v>7</v>
      </c>
      <c r="CW40" t="s">
        <v>125</v>
      </c>
      <c r="CX40">
        <v>0</v>
      </c>
      <c r="CY40">
        <v>0</v>
      </c>
      <c r="CZ40">
        <v>7</v>
      </c>
      <c r="DA40">
        <v>0.99070000000000003</v>
      </c>
      <c r="DB40">
        <v>320</v>
      </c>
      <c r="DC40">
        <v>323</v>
      </c>
      <c r="DE40">
        <v>0.96430000000000005</v>
      </c>
      <c r="DF40">
        <v>27</v>
      </c>
      <c r="DG40">
        <v>28</v>
      </c>
      <c r="DI40" t="s">
        <v>152</v>
      </c>
      <c r="DJ40">
        <v>0.25359999999999999</v>
      </c>
      <c r="DK40">
        <v>89</v>
      </c>
      <c r="DL40">
        <v>351</v>
      </c>
      <c r="DN40" t="s">
        <v>125</v>
      </c>
      <c r="DO40">
        <v>0</v>
      </c>
      <c r="DP40">
        <v>0</v>
      </c>
      <c r="DQ40">
        <v>7</v>
      </c>
      <c r="DR40" t="s">
        <v>125</v>
      </c>
      <c r="DS40">
        <v>0</v>
      </c>
      <c r="DT40">
        <v>0</v>
      </c>
      <c r="DU40">
        <v>7</v>
      </c>
      <c r="DV40">
        <v>0.24149999999999999</v>
      </c>
      <c r="DW40">
        <v>78</v>
      </c>
      <c r="DX40">
        <v>323</v>
      </c>
      <c r="DZ40">
        <v>0.39290000000000003</v>
      </c>
      <c r="EA40">
        <v>11</v>
      </c>
      <c r="EB40">
        <v>28</v>
      </c>
      <c r="ED40" t="s">
        <v>114</v>
      </c>
      <c r="EE40">
        <v>0</v>
      </c>
      <c r="EF40">
        <v>0</v>
      </c>
      <c r="EG40">
        <v>325</v>
      </c>
      <c r="EI40" t="s">
        <v>119</v>
      </c>
      <c r="EJ40" t="s">
        <v>131</v>
      </c>
      <c r="EL40" t="s">
        <v>258</v>
      </c>
      <c r="EM40" t="s">
        <v>122</v>
      </c>
      <c r="EO40" t="s">
        <v>123</v>
      </c>
      <c r="EP40" t="s">
        <v>120</v>
      </c>
      <c r="ER40">
        <v>41640</v>
      </c>
      <c r="ES40">
        <v>42004</v>
      </c>
      <c r="ET40" t="s">
        <v>124</v>
      </c>
      <c r="EU40" t="s">
        <v>125</v>
      </c>
      <c r="EV40" t="s">
        <v>125</v>
      </c>
      <c r="EW40" t="s">
        <v>125</v>
      </c>
      <c r="EX40">
        <v>4</v>
      </c>
      <c r="EY40" t="s">
        <v>125</v>
      </c>
      <c r="EZ40" t="s">
        <v>125</v>
      </c>
      <c r="FA40" t="s">
        <v>125</v>
      </c>
      <c r="FB40">
        <v>4</v>
      </c>
      <c r="FC40" t="s">
        <v>125</v>
      </c>
      <c r="FD40" t="s">
        <v>125</v>
      </c>
    </row>
    <row r="41" spans="1:160" x14ac:dyDescent="0.25">
      <c r="A41">
        <v>94004</v>
      </c>
      <c r="B41" t="s">
        <v>136</v>
      </c>
      <c r="C41" t="s">
        <v>264</v>
      </c>
      <c r="D41" t="s">
        <v>108</v>
      </c>
      <c r="E41" t="s">
        <v>109</v>
      </c>
      <c r="F41">
        <v>20016</v>
      </c>
      <c r="G41" t="s">
        <v>256</v>
      </c>
      <c r="H41" t="s">
        <v>111</v>
      </c>
      <c r="I41">
        <v>0.08</v>
      </c>
      <c r="J41">
        <v>36.630000000000003</v>
      </c>
      <c r="K41">
        <v>19373</v>
      </c>
      <c r="M41">
        <v>0.22</v>
      </c>
      <c r="N41">
        <v>10.08</v>
      </c>
      <c r="O41">
        <v>1949</v>
      </c>
      <c r="Q41">
        <v>0.06</v>
      </c>
      <c r="R41">
        <v>7.34</v>
      </c>
      <c r="S41">
        <v>5103</v>
      </c>
      <c r="U41">
        <v>7.0000000000000007E-2</v>
      </c>
      <c r="V41">
        <v>19.03</v>
      </c>
      <c r="W41">
        <v>11741</v>
      </c>
      <c r="Y41">
        <v>0.01</v>
      </c>
      <c r="Z41">
        <v>0.18</v>
      </c>
      <c r="AA41">
        <v>580</v>
      </c>
      <c r="AC41" t="s">
        <v>112</v>
      </c>
      <c r="AD41">
        <v>0.2</v>
      </c>
      <c r="AE41">
        <v>93.86</v>
      </c>
      <c r="AF41">
        <v>19373</v>
      </c>
      <c r="AH41">
        <v>0.28999999999999998</v>
      </c>
      <c r="AI41">
        <v>13.43</v>
      </c>
      <c r="AJ41">
        <v>1949</v>
      </c>
      <c r="AL41">
        <v>0.1</v>
      </c>
      <c r="AM41">
        <v>12.75</v>
      </c>
      <c r="AN41">
        <v>5103</v>
      </c>
      <c r="AP41">
        <v>0.24</v>
      </c>
      <c r="AQ41">
        <v>67.680000000000007</v>
      </c>
      <c r="AR41">
        <v>11741</v>
      </c>
      <c r="AT41">
        <v>0</v>
      </c>
      <c r="AU41">
        <v>0</v>
      </c>
      <c r="AV41">
        <v>580</v>
      </c>
      <c r="AX41" t="s">
        <v>257</v>
      </c>
      <c r="AY41">
        <v>7.85E-2</v>
      </c>
      <c r="AZ41">
        <v>35</v>
      </c>
      <c r="BA41">
        <v>446</v>
      </c>
      <c r="BC41">
        <v>0</v>
      </c>
      <c r="BD41">
        <v>0</v>
      </c>
      <c r="BE41">
        <v>41</v>
      </c>
      <c r="BG41" t="s">
        <v>125</v>
      </c>
      <c r="BH41" t="s">
        <v>125</v>
      </c>
      <c r="BI41" t="s">
        <v>125</v>
      </c>
      <c r="BJ41">
        <v>1</v>
      </c>
      <c r="BK41">
        <v>0.1065</v>
      </c>
      <c r="BL41">
        <v>31</v>
      </c>
      <c r="BM41">
        <v>291</v>
      </c>
      <c r="BO41" t="s">
        <v>125</v>
      </c>
      <c r="BP41" t="s">
        <v>125</v>
      </c>
      <c r="BQ41" t="s">
        <v>125</v>
      </c>
      <c r="BR41">
        <v>1</v>
      </c>
      <c r="BS41" t="s">
        <v>113</v>
      </c>
      <c r="BT41">
        <v>0</v>
      </c>
      <c r="BU41">
        <v>0</v>
      </c>
      <c r="BV41">
        <v>30</v>
      </c>
      <c r="BX41" t="s">
        <v>125</v>
      </c>
      <c r="BY41">
        <v>0</v>
      </c>
      <c r="BZ41">
        <v>0</v>
      </c>
      <c r="CA41">
        <v>7</v>
      </c>
      <c r="CB41" t="s">
        <v>125</v>
      </c>
      <c r="CC41" t="s">
        <v>125</v>
      </c>
      <c r="CD41" t="s">
        <v>125</v>
      </c>
      <c r="CE41">
        <v>1</v>
      </c>
      <c r="CF41">
        <v>0</v>
      </c>
      <c r="CG41">
        <v>0</v>
      </c>
      <c r="CH41">
        <v>26</v>
      </c>
      <c r="CJ41" t="s">
        <v>125</v>
      </c>
      <c r="CK41" t="s">
        <v>125</v>
      </c>
      <c r="CL41" t="s">
        <v>125</v>
      </c>
      <c r="CM41">
        <v>1</v>
      </c>
      <c r="CN41" t="s">
        <v>151</v>
      </c>
      <c r="CO41">
        <v>0.94510000000000005</v>
      </c>
      <c r="CP41">
        <v>896</v>
      </c>
      <c r="CQ41">
        <v>948</v>
      </c>
      <c r="CS41">
        <v>0.99439999999999995</v>
      </c>
      <c r="CT41">
        <v>176</v>
      </c>
      <c r="CU41">
        <v>177</v>
      </c>
      <c r="CW41">
        <v>0.97460000000000002</v>
      </c>
      <c r="CX41">
        <v>230</v>
      </c>
      <c r="CY41">
        <v>236</v>
      </c>
      <c r="DA41">
        <v>0.91290000000000004</v>
      </c>
      <c r="DB41">
        <v>440</v>
      </c>
      <c r="DC41">
        <v>482</v>
      </c>
      <c r="DE41">
        <v>0.94340000000000002</v>
      </c>
      <c r="DF41">
        <v>50</v>
      </c>
      <c r="DG41">
        <v>53</v>
      </c>
      <c r="DI41" t="s">
        <v>152</v>
      </c>
      <c r="DJ41">
        <v>0.1424</v>
      </c>
      <c r="DK41">
        <v>135</v>
      </c>
      <c r="DL41">
        <v>948</v>
      </c>
      <c r="DN41">
        <v>0.18640000000000001</v>
      </c>
      <c r="DO41">
        <v>33</v>
      </c>
      <c r="DP41">
        <v>177</v>
      </c>
      <c r="DR41">
        <v>0.17799999999999999</v>
      </c>
      <c r="DS41">
        <v>42</v>
      </c>
      <c r="DT41">
        <v>236</v>
      </c>
      <c r="DV41">
        <v>0.11409999999999999</v>
      </c>
      <c r="DW41">
        <v>55</v>
      </c>
      <c r="DX41">
        <v>482</v>
      </c>
      <c r="DZ41" t="s">
        <v>125</v>
      </c>
      <c r="EA41" t="s">
        <v>125</v>
      </c>
      <c r="EB41" t="s">
        <v>125</v>
      </c>
      <c r="EC41">
        <v>1</v>
      </c>
      <c r="ED41" t="s">
        <v>114</v>
      </c>
      <c r="EE41">
        <v>0.60780000000000001</v>
      </c>
      <c r="EF41">
        <v>93</v>
      </c>
      <c r="EG41">
        <v>153</v>
      </c>
      <c r="EI41" t="s">
        <v>119</v>
      </c>
      <c r="EJ41" t="s">
        <v>131</v>
      </c>
      <c r="EL41" t="s">
        <v>258</v>
      </c>
      <c r="EM41" t="s">
        <v>122</v>
      </c>
      <c r="EO41" t="s">
        <v>123</v>
      </c>
      <c r="EP41" t="s">
        <v>120</v>
      </c>
      <c r="ER41">
        <v>41640</v>
      </c>
      <c r="ES41">
        <v>42004</v>
      </c>
      <c r="ET41" t="s">
        <v>124</v>
      </c>
      <c r="EU41" t="s">
        <v>125</v>
      </c>
      <c r="EV41" t="s">
        <v>125</v>
      </c>
      <c r="EW41" t="s">
        <v>125</v>
      </c>
      <c r="EX41">
        <v>4</v>
      </c>
      <c r="EY41" t="s">
        <v>125</v>
      </c>
      <c r="EZ41" t="s">
        <v>125</v>
      </c>
      <c r="FA41" t="s">
        <v>125</v>
      </c>
      <c r="FB41">
        <v>4</v>
      </c>
      <c r="FC41" t="s">
        <v>125</v>
      </c>
      <c r="FD41" t="s">
        <v>125</v>
      </c>
    </row>
    <row r="46" spans="1:160" x14ac:dyDescent="0.25">
      <c r="A46" t="s">
        <v>14</v>
      </c>
      <c r="B46" t="s">
        <v>15</v>
      </c>
      <c r="C46" t="s">
        <v>16</v>
      </c>
      <c r="D46" t="s">
        <v>17</v>
      </c>
      <c r="E46" t="s">
        <v>18</v>
      </c>
      <c r="F46" t="s">
        <v>19</v>
      </c>
      <c r="G46" t="s">
        <v>20</v>
      </c>
      <c r="H46" t="s">
        <v>21</v>
      </c>
      <c r="I46" t="s">
        <v>22</v>
      </c>
      <c r="J46" t="s">
        <v>23</v>
      </c>
      <c r="K46" t="s">
        <v>24</v>
      </c>
      <c r="L46" t="s">
        <v>25</v>
      </c>
      <c r="M46" t="s">
        <v>154</v>
      </c>
      <c r="N46" t="s">
        <v>155</v>
      </c>
      <c r="O46" t="s">
        <v>156</v>
      </c>
      <c r="P46" t="s">
        <v>157</v>
      </c>
      <c r="Q46" t="s">
        <v>158</v>
      </c>
      <c r="R46" t="s">
        <v>159</v>
      </c>
      <c r="S46" t="s">
        <v>160</v>
      </c>
      <c r="T46" t="s">
        <v>161</v>
      </c>
      <c r="U46" t="s">
        <v>162</v>
      </c>
      <c r="V46" t="s">
        <v>163</v>
      </c>
      <c r="W46" t="s">
        <v>164</v>
      </c>
      <c r="X46" t="s">
        <v>165</v>
      </c>
      <c r="Y46" t="s">
        <v>166</v>
      </c>
      <c r="Z46" t="s">
        <v>167</v>
      </c>
      <c r="AA46" t="s">
        <v>168</v>
      </c>
      <c r="AB46" t="s">
        <v>169</v>
      </c>
      <c r="AC46" t="s">
        <v>26</v>
      </c>
      <c r="AD46" t="s">
        <v>27</v>
      </c>
      <c r="AE46" t="s">
        <v>28</v>
      </c>
      <c r="AF46" t="s">
        <v>29</v>
      </c>
      <c r="AG46" t="s">
        <v>30</v>
      </c>
      <c r="AH46" t="s">
        <v>170</v>
      </c>
      <c r="AI46" t="s">
        <v>171</v>
      </c>
      <c r="AJ46" t="s">
        <v>172</v>
      </c>
      <c r="AK46" t="s">
        <v>173</v>
      </c>
      <c r="AL46" t="s">
        <v>174</v>
      </c>
      <c r="AM46" t="s">
        <v>175</v>
      </c>
      <c r="AN46" t="s">
        <v>176</v>
      </c>
      <c r="AO46" t="s">
        <v>177</v>
      </c>
      <c r="AP46" t="s">
        <v>178</v>
      </c>
      <c r="AQ46" t="s">
        <v>179</v>
      </c>
      <c r="AR46" t="s">
        <v>180</v>
      </c>
      <c r="AS46" t="s">
        <v>181</v>
      </c>
      <c r="AT46" t="s">
        <v>182</v>
      </c>
      <c r="AU46" t="s">
        <v>183</v>
      </c>
      <c r="AV46" t="s">
        <v>184</v>
      </c>
      <c r="AW46" t="s">
        <v>185</v>
      </c>
      <c r="AX46" t="s">
        <v>186</v>
      </c>
      <c r="AY46" t="s">
        <v>187</v>
      </c>
      <c r="AZ46" t="s">
        <v>188</v>
      </c>
      <c r="BA46" t="s">
        <v>189</v>
      </c>
      <c r="BB46" t="s">
        <v>190</v>
      </c>
      <c r="BC46" t="s">
        <v>191</v>
      </c>
      <c r="BD46" t="s">
        <v>192</v>
      </c>
      <c r="BE46" t="s">
        <v>193</v>
      </c>
      <c r="BF46" t="s">
        <v>194</v>
      </c>
      <c r="BG46" t="s">
        <v>195</v>
      </c>
      <c r="BH46" t="s">
        <v>196</v>
      </c>
      <c r="BI46" t="s">
        <v>197</v>
      </c>
      <c r="BJ46" t="s">
        <v>198</v>
      </c>
      <c r="BK46" t="s">
        <v>199</v>
      </c>
      <c r="BL46" t="s">
        <v>200</v>
      </c>
      <c r="BM46" t="s">
        <v>201</v>
      </c>
      <c r="BN46" t="s">
        <v>202</v>
      </c>
      <c r="BO46" t="s">
        <v>203</v>
      </c>
      <c r="BP46" t="s">
        <v>204</v>
      </c>
      <c r="BQ46" t="s">
        <v>205</v>
      </c>
      <c r="BR46" t="s">
        <v>206</v>
      </c>
      <c r="BS46" t="s">
        <v>31</v>
      </c>
      <c r="BT46" t="s">
        <v>32</v>
      </c>
      <c r="BU46" t="s">
        <v>33</v>
      </c>
      <c r="BV46" t="s">
        <v>34</v>
      </c>
      <c r="BW46" t="s">
        <v>35</v>
      </c>
      <c r="BX46" t="s">
        <v>207</v>
      </c>
      <c r="BY46" t="s">
        <v>208</v>
      </c>
      <c r="BZ46" t="s">
        <v>209</v>
      </c>
      <c r="CA46" t="s">
        <v>210</v>
      </c>
      <c r="CB46" t="s">
        <v>211</v>
      </c>
      <c r="CC46" t="s">
        <v>212</v>
      </c>
      <c r="CD46" t="s">
        <v>213</v>
      </c>
      <c r="CE46" t="s">
        <v>214</v>
      </c>
      <c r="CF46" t="s">
        <v>215</v>
      </c>
      <c r="CG46" t="s">
        <v>216</v>
      </c>
      <c r="CH46" t="s">
        <v>217</v>
      </c>
      <c r="CI46" t="s">
        <v>218</v>
      </c>
      <c r="CJ46" t="s">
        <v>219</v>
      </c>
      <c r="CK46" t="s">
        <v>220</v>
      </c>
      <c r="CL46" t="s">
        <v>221</v>
      </c>
      <c r="CM46" t="s">
        <v>222</v>
      </c>
      <c r="CN46" t="s">
        <v>138</v>
      </c>
      <c r="CO46" t="s">
        <v>139</v>
      </c>
      <c r="CP46" t="s">
        <v>140</v>
      </c>
      <c r="CQ46" t="s">
        <v>141</v>
      </c>
      <c r="CR46" t="s">
        <v>142</v>
      </c>
      <c r="CS46" t="s">
        <v>223</v>
      </c>
      <c r="CT46" t="s">
        <v>224</v>
      </c>
      <c r="CU46" t="s">
        <v>225</v>
      </c>
      <c r="CV46" t="s">
        <v>226</v>
      </c>
      <c r="CW46" t="s">
        <v>227</v>
      </c>
      <c r="CX46" t="s">
        <v>228</v>
      </c>
      <c r="CY46" t="s">
        <v>229</v>
      </c>
      <c r="CZ46" t="s">
        <v>230</v>
      </c>
      <c r="DA46" t="s">
        <v>231</v>
      </c>
      <c r="DB46" t="s">
        <v>232</v>
      </c>
      <c r="DC46" t="s">
        <v>233</v>
      </c>
      <c r="DD46" t="s">
        <v>234</v>
      </c>
      <c r="DE46" t="s">
        <v>235</v>
      </c>
      <c r="DF46" t="s">
        <v>236</v>
      </c>
      <c r="DG46" t="s">
        <v>237</v>
      </c>
      <c r="DH46" t="s">
        <v>238</v>
      </c>
      <c r="DI46" t="s">
        <v>143</v>
      </c>
      <c r="DJ46" t="s">
        <v>144</v>
      </c>
      <c r="DK46" t="s">
        <v>145</v>
      </c>
      <c r="DL46" t="s">
        <v>146</v>
      </c>
      <c r="DM46" t="s">
        <v>147</v>
      </c>
      <c r="DN46" t="s">
        <v>239</v>
      </c>
      <c r="DO46" t="s">
        <v>240</v>
      </c>
      <c r="DP46" t="s">
        <v>241</v>
      </c>
      <c r="DQ46" t="s">
        <v>242</v>
      </c>
      <c r="DR46" t="s">
        <v>243</v>
      </c>
      <c r="DS46" t="s">
        <v>244</v>
      </c>
      <c r="DT46" t="s">
        <v>245</v>
      </c>
      <c r="DU46" t="s">
        <v>246</v>
      </c>
      <c r="DV46" t="s">
        <v>247</v>
      </c>
      <c r="DW46" t="s">
        <v>248</v>
      </c>
      <c r="DX46" t="s">
        <v>249</v>
      </c>
      <c r="DY46" t="s">
        <v>250</v>
      </c>
      <c r="DZ46" t="s">
        <v>251</v>
      </c>
      <c r="EA46" t="s">
        <v>252</v>
      </c>
      <c r="EB46" t="s">
        <v>253</v>
      </c>
      <c r="EC46" t="s">
        <v>254</v>
      </c>
      <c r="ED46" t="s">
        <v>82</v>
      </c>
      <c r="EE46" t="s">
        <v>83</v>
      </c>
    </row>
    <row r="47" spans="1:160" x14ac:dyDescent="0.25">
      <c r="A47">
        <v>90001</v>
      </c>
      <c r="B47" t="s">
        <v>3</v>
      </c>
      <c r="C47" t="s">
        <v>255</v>
      </c>
      <c r="D47" t="s">
        <v>108</v>
      </c>
      <c r="E47" t="s">
        <v>109</v>
      </c>
      <c r="F47">
        <v>20037</v>
      </c>
      <c r="G47" t="s">
        <v>256</v>
      </c>
      <c r="H47" t="s">
        <v>111</v>
      </c>
      <c r="I47">
        <v>0.04</v>
      </c>
      <c r="J47">
        <v>5.56</v>
      </c>
      <c r="K47">
        <v>5307</v>
      </c>
      <c r="M47" t="s">
        <v>125</v>
      </c>
      <c r="N47">
        <v>0</v>
      </c>
      <c r="O47">
        <v>0</v>
      </c>
      <c r="P47">
        <v>7</v>
      </c>
      <c r="Q47" t="s">
        <v>125</v>
      </c>
      <c r="R47">
        <v>0</v>
      </c>
      <c r="S47">
        <v>0</v>
      </c>
      <c r="T47">
        <v>7</v>
      </c>
      <c r="U47">
        <v>0.05</v>
      </c>
      <c r="V47">
        <v>5.56</v>
      </c>
      <c r="W47">
        <v>5035</v>
      </c>
      <c r="Y47">
        <v>0</v>
      </c>
      <c r="Z47">
        <v>0</v>
      </c>
      <c r="AA47">
        <v>272</v>
      </c>
      <c r="AC47" t="s">
        <v>112</v>
      </c>
      <c r="AD47">
        <v>0.16</v>
      </c>
      <c r="AE47">
        <v>20.059999999999999</v>
      </c>
      <c r="AF47">
        <v>5313</v>
      </c>
      <c r="AH47" t="s">
        <v>125</v>
      </c>
      <c r="AI47">
        <v>0</v>
      </c>
      <c r="AJ47">
        <v>0</v>
      </c>
      <c r="AK47">
        <v>7</v>
      </c>
      <c r="AL47">
        <v>0</v>
      </c>
      <c r="AM47">
        <v>0</v>
      </c>
      <c r="AN47">
        <v>6</v>
      </c>
      <c r="AP47">
        <v>0.17</v>
      </c>
      <c r="AQ47">
        <v>20.059999999999999</v>
      </c>
      <c r="AR47">
        <v>5035</v>
      </c>
      <c r="AT47">
        <v>0</v>
      </c>
      <c r="AU47">
        <v>0</v>
      </c>
      <c r="AV47">
        <v>272</v>
      </c>
      <c r="AX47" t="s">
        <v>257</v>
      </c>
      <c r="AY47" t="s">
        <v>125</v>
      </c>
      <c r="AZ47" t="s">
        <v>125</v>
      </c>
      <c r="BA47" t="s">
        <v>125</v>
      </c>
      <c r="BB47">
        <v>1</v>
      </c>
      <c r="BC47" t="s">
        <v>125</v>
      </c>
      <c r="BD47" t="s">
        <v>125</v>
      </c>
      <c r="BE47" t="s">
        <v>125</v>
      </c>
      <c r="BF47">
        <v>1</v>
      </c>
      <c r="BG47" t="s">
        <v>125</v>
      </c>
      <c r="BH47" t="s">
        <v>125</v>
      </c>
      <c r="BI47" t="s">
        <v>125</v>
      </c>
      <c r="BJ47">
        <v>1</v>
      </c>
      <c r="BK47" t="s">
        <v>125</v>
      </c>
      <c r="BL47" t="s">
        <v>125</v>
      </c>
      <c r="BM47" t="s">
        <v>125</v>
      </c>
      <c r="BN47">
        <v>1</v>
      </c>
      <c r="BO47" t="s">
        <v>125</v>
      </c>
      <c r="BP47" t="s">
        <v>125</v>
      </c>
      <c r="BQ47" t="s">
        <v>125</v>
      </c>
      <c r="BR47">
        <v>1</v>
      </c>
      <c r="BS47" t="s">
        <v>113</v>
      </c>
      <c r="BT47" t="s">
        <v>125</v>
      </c>
      <c r="BU47" t="s">
        <v>125</v>
      </c>
      <c r="BV47" t="s">
        <v>125</v>
      </c>
      <c r="BW47">
        <v>1</v>
      </c>
      <c r="BX47" t="s">
        <v>125</v>
      </c>
      <c r="BY47" t="s">
        <v>125</v>
      </c>
      <c r="BZ47" t="s">
        <v>125</v>
      </c>
      <c r="CA47">
        <v>1</v>
      </c>
      <c r="CB47" t="s">
        <v>125</v>
      </c>
      <c r="CC47" t="s">
        <v>125</v>
      </c>
      <c r="CD47" t="s">
        <v>125</v>
      </c>
      <c r="CE47">
        <v>1</v>
      </c>
      <c r="CF47" t="s">
        <v>125</v>
      </c>
      <c r="CG47" t="s">
        <v>125</v>
      </c>
      <c r="CH47" t="s">
        <v>125</v>
      </c>
      <c r="CI47">
        <v>1</v>
      </c>
      <c r="CJ47" t="s">
        <v>125</v>
      </c>
      <c r="CK47" t="s">
        <v>125</v>
      </c>
      <c r="CL47" t="s">
        <v>125</v>
      </c>
      <c r="CM47">
        <v>1</v>
      </c>
      <c r="CN47" t="s">
        <v>151</v>
      </c>
      <c r="CO47">
        <v>98.28</v>
      </c>
      <c r="CP47">
        <v>229</v>
      </c>
      <c r="CQ47">
        <v>233</v>
      </c>
      <c r="CS47" t="s">
        <v>125</v>
      </c>
      <c r="CT47">
        <v>0</v>
      </c>
      <c r="CU47">
        <v>0</v>
      </c>
      <c r="CV47">
        <v>7</v>
      </c>
      <c r="CW47" t="s">
        <v>125</v>
      </c>
      <c r="CX47">
        <v>0</v>
      </c>
      <c r="CY47">
        <v>0</v>
      </c>
      <c r="CZ47">
        <v>7</v>
      </c>
      <c r="DA47">
        <v>97.92</v>
      </c>
      <c r="DB47">
        <v>188</v>
      </c>
      <c r="DC47">
        <v>192</v>
      </c>
      <c r="DE47">
        <v>100</v>
      </c>
      <c r="DF47">
        <v>41</v>
      </c>
      <c r="DG47">
        <v>41</v>
      </c>
      <c r="DI47" t="s">
        <v>152</v>
      </c>
      <c r="DJ47" t="s">
        <v>125</v>
      </c>
      <c r="DK47" t="s">
        <v>125</v>
      </c>
      <c r="DL47" t="s">
        <v>125</v>
      </c>
      <c r="DM47">
        <v>1</v>
      </c>
      <c r="DN47" t="s">
        <v>125</v>
      </c>
      <c r="DO47" t="s">
        <v>125</v>
      </c>
      <c r="DP47" t="s">
        <v>125</v>
      </c>
      <c r="DQ47">
        <v>1</v>
      </c>
      <c r="DR47" t="s">
        <v>125</v>
      </c>
      <c r="DS47" t="s">
        <v>125</v>
      </c>
      <c r="DT47" t="s">
        <v>125</v>
      </c>
      <c r="DU47">
        <v>1</v>
      </c>
      <c r="DV47" t="s">
        <v>125</v>
      </c>
      <c r="DW47" t="s">
        <v>125</v>
      </c>
      <c r="DX47" t="s">
        <v>125</v>
      </c>
      <c r="DY47">
        <v>1</v>
      </c>
      <c r="DZ47" t="s">
        <v>125</v>
      </c>
      <c r="EA47" t="s">
        <v>125</v>
      </c>
      <c r="EB47" t="s">
        <v>125</v>
      </c>
      <c r="EC47">
        <v>1</v>
      </c>
      <c r="ED47" s="2">
        <v>41365</v>
      </c>
      <c r="EE47" s="2">
        <v>41639</v>
      </c>
    </row>
    <row r="48" spans="1:160" x14ac:dyDescent="0.25">
      <c r="A48">
        <v>90004</v>
      </c>
      <c r="B48" t="s">
        <v>5</v>
      </c>
      <c r="C48" t="s">
        <v>259</v>
      </c>
      <c r="D48" t="s">
        <v>108</v>
      </c>
      <c r="E48" t="s">
        <v>109</v>
      </c>
      <c r="F48">
        <v>20007</v>
      </c>
      <c r="G48" t="s">
        <v>256</v>
      </c>
      <c r="H48" t="s">
        <v>111</v>
      </c>
      <c r="I48">
        <v>0</v>
      </c>
      <c r="J48">
        <v>0</v>
      </c>
      <c r="K48">
        <v>2012</v>
      </c>
      <c r="M48" t="s">
        <v>125</v>
      </c>
      <c r="N48">
        <v>0</v>
      </c>
      <c r="O48">
        <v>0</v>
      </c>
      <c r="P48">
        <v>7</v>
      </c>
      <c r="Q48" t="s">
        <v>125</v>
      </c>
      <c r="R48">
        <v>0</v>
      </c>
      <c r="S48">
        <v>0</v>
      </c>
      <c r="T48">
        <v>7</v>
      </c>
      <c r="U48">
        <v>0</v>
      </c>
      <c r="V48">
        <v>0</v>
      </c>
      <c r="W48">
        <v>1911</v>
      </c>
      <c r="Y48">
        <v>0</v>
      </c>
      <c r="Z48">
        <v>0</v>
      </c>
      <c r="AA48">
        <v>101</v>
      </c>
      <c r="AC48" t="s">
        <v>112</v>
      </c>
      <c r="AD48">
        <v>0</v>
      </c>
      <c r="AE48">
        <v>0</v>
      </c>
      <c r="AF48">
        <v>2012</v>
      </c>
      <c r="AH48" t="s">
        <v>125</v>
      </c>
      <c r="AI48">
        <v>0</v>
      </c>
      <c r="AJ48">
        <v>0</v>
      </c>
      <c r="AK48">
        <v>7</v>
      </c>
      <c r="AL48" t="s">
        <v>125</v>
      </c>
      <c r="AM48">
        <v>0</v>
      </c>
      <c r="AN48">
        <v>0</v>
      </c>
      <c r="AO48">
        <v>7</v>
      </c>
      <c r="AP48">
        <v>0</v>
      </c>
      <c r="AQ48">
        <v>0</v>
      </c>
      <c r="AR48">
        <v>1911</v>
      </c>
      <c r="AT48">
        <v>0</v>
      </c>
      <c r="AU48">
        <v>0</v>
      </c>
      <c r="AV48">
        <v>101</v>
      </c>
      <c r="AX48" t="s">
        <v>257</v>
      </c>
      <c r="AY48" t="s">
        <v>125</v>
      </c>
      <c r="AZ48" t="s">
        <v>125</v>
      </c>
      <c r="BA48" t="s">
        <v>125</v>
      </c>
      <c r="BB48">
        <v>1</v>
      </c>
      <c r="BC48" t="s">
        <v>125</v>
      </c>
      <c r="BD48" t="s">
        <v>125</v>
      </c>
      <c r="BE48" t="s">
        <v>125</v>
      </c>
      <c r="BF48">
        <v>1</v>
      </c>
      <c r="BG48" t="s">
        <v>125</v>
      </c>
      <c r="BH48" t="s">
        <v>125</v>
      </c>
      <c r="BI48" t="s">
        <v>125</v>
      </c>
      <c r="BJ48">
        <v>1</v>
      </c>
      <c r="BK48" t="s">
        <v>125</v>
      </c>
      <c r="BL48" t="s">
        <v>125</v>
      </c>
      <c r="BM48" t="s">
        <v>125</v>
      </c>
      <c r="BN48">
        <v>1</v>
      </c>
      <c r="BO48" t="s">
        <v>125</v>
      </c>
      <c r="BP48" t="s">
        <v>125</v>
      </c>
      <c r="BQ48" t="s">
        <v>125</v>
      </c>
      <c r="BR48">
        <v>1</v>
      </c>
      <c r="BS48" t="s">
        <v>113</v>
      </c>
      <c r="BT48" t="s">
        <v>125</v>
      </c>
      <c r="BU48" t="s">
        <v>125</v>
      </c>
      <c r="BV48" t="s">
        <v>125</v>
      </c>
      <c r="BW48">
        <v>1</v>
      </c>
      <c r="BX48" t="s">
        <v>125</v>
      </c>
      <c r="BY48" t="s">
        <v>125</v>
      </c>
      <c r="BZ48" t="s">
        <v>125</v>
      </c>
      <c r="CA48">
        <v>1</v>
      </c>
      <c r="CB48" t="s">
        <v>125</v>
      </c>
      <c r="CC48" t="s">
        <v>125</v>
      </c>
      <c r="CD48" t="s">
        <v>125</v>
      </c>
      <c r="CE48">
        <v>1</v>
      </c>
      <c r="CF48" t="s">
        <v>125</v>
      </c>
      <c r="CG48" t="s">
        <v>125</v>
      </c>
      <c r="CH48" t="s">
        <v>125</v>
      </c>
      <c r="CI48">
        <v>1</v>
      </c>
      <c r="CJ48" t="s">
        <v>125</v>
      </c>
      <c r="CK48" t="s">
        <v>125</v>
      </c>
      <c r="CL48" t="s">
        <v>125</v>
      </c>
      <c r="CM48">
        <v>1</v>
      </c>
      <c r="CN48" t="s">
        <v>151</v>
      </c>
      <c r="CO48">
        <v>58.78</v>
      </c>
      <c r="CP48">
        <v>87</v>
      </c>
      <c r="CQ48">
        <v>148</v>
      </c>
      <c r="CS48" t="s">
        <v>125</v>
      </c>
      <c r="CT48" t="s">
        <v>125</v>
      </c>
      <c r="CU48" t="s">
        <v>125</v>
      </c>
      <c r="CV48">
        <v>1</v>
      </c>
      <c r="CW48" t="s">
        <v>125</v>
      </c>
      <c r="CX48" t="s">
        <v>125</v>
      </c>
      <c r="CY48" t="s">
        <v>125</v>
      </c>
      <c r="CZ48">
        <v>1</v>
      </c>
      <c r="DA48" t="s">
        <v>125</v>
      </c>
      <c r="DB48" t="s">
        <v>125</v>
      </c>
      <c r="DC48" t="s">
        <v>125</v>
      </c>
      <c r="DD48">
        <v>1</v>
      </c>
      <c r="DE48" t="s">
        <v>125</v>
      </c>
      <c r="DF48" t="s">
        <v>125</v>
      </c>
      <c r="DG48" t="s">
        <v>125</v>
      </c>
      <c r="DH48">
        <v>1</v>
      </c>
      <c r="DI48" t="s">
        <v>152</v>
      </c>
      <c r="DJ48">
        <v>13.25</v>
      </c>
      <c r="DK48">
        <v>20</v>
      </c>
      <c r="DL48">
        <v>151</v>
      </c>
      <c r="DN48" t="s">
        <v>125</v>
      </c>
      <c r="DO48" t="s">
        <v>125</v>
      </c>
      <c r="DP48" t="s">
        <v>125</v>
      </c>
      <c r="DQ48">
        <v>1</v>
      </c>
      <c r="DR48" t="s">
        <v>125</v>
      </c>
      <c r="DS48" t="s">
        <v>125</v>
      </c>
      <c r="DT48" t="s">
        <v>125</v>
      </c>
      <c r="DU48">
        <v>1</v>
      </c>
      <c r="DV48" t="s">
        <v>125</v>
      </c>
      <c r="DW48" t="s">
        <v>125</v>
      </c>
      <c r="DX48" t="s">
        <v>125</v>
      </c>
      <c r="DY48">
        <v>1</v>
      </c>
      <c r="DZ48" t="s">
        <v>125</v>
      </c>
      <c r="EA48" t="s">
        <v>125</v>
      </c>
      <c r="EB48" t="s">
        <v>125</v>
      </c>
      <c r="EC48">
        <v>1</v>
      </c>
      <c r="ED48" s="2">
        <v>41365</v>
      </c>
      <c r="EE48" s="2">
        <v>41639</v>
      </c>
    </row>
    <row r="49" spans="1:135" x14ac:dyDescent="0.25">
      <c r="A49">
        <v>90005</v>
      </c>
      <c r="B49" t="s">
        <v>2</v>
      </c>
      <c r="C49" t="s">
        <v>260</v>
      </c>
      <c r="D49" t="s">
        <v>108</v>
      </c>
      <c r="E49" t="s">
        <v>109</v>
      </c>
      <c r="F49">
        <v>20016</v>
      </c>
      <c r="G49" t="s">
        <v>256</v>
      </c>
      <c r="H49" t="s">
        <v>111</v>
      </c>
      <c r="I49">
        <v>6.28</v>
      </c>
      <c r="J49">
        <v>725</v>
      </c>
      <c r="K49">
        <v>4813</v>
      </c>
      <c r="M49" t="s">
        <v>125</v>
      </c>
      <c r="N49">
        <v>0</v>
      </c>
      <c r="O49">
        <v>0</v>
      </c>
      <c r="P49">
        <v>7</v>
      </c>
      <c r="Q49" t="s">
        <v>125</v>
      </c>
      <c r="R49">
        <v>0</v>
      </c>
      <c r="S49">
        <v>0</v>
      </c>
      <c r="T49">
        <v>7</v>
      </c>
      <c r="U49">
        <v>1.49</v>
      </c>
      <c r="V49">
        <v>118.8</v>
      </c>
      <c r="W49">
        <v>3316</v>
      </c>
      <c r="Y49">
        <v>16.87</v>
      </c>
      <c r="Z49">
        <v>606.20000000000005</v>
      </c>
      <c r="AA49">
        <v>1497</v>
      </c>
      <c r="AC49" t="s">
        <v>112</v>
      </c>
      <c r="AD49">
        <v>0.21</v>
      </c>
      <c r="AE49">
        <v>24.22</v>
      </c>
      <c r="AF49">
        <v>4813</v>
      </c>
      <c r="AH49" t="s">
        <v>125</v>
      </c>
      <c r="AI49">
        <v>0</v>
      </c>
      <c r="AJ49">
        <v>0</v>
      </c>
      <c r="AK49">
        <v>7</v>
      </c>
      <c r="AL49" t="s">
        <v>125</v>
      </c>
      <c r="AM49">
        <v>0</v>
      </c>
      <c r="AN49">
        <v>0</v>
      </c>
      <c r="AO49">
        <v>7</v>
      </c>
      <c r="AP49">
        <v>0.21</v>
      </c>
      <c r="AQ49">
        <v>16.53</v>
      </c>
      <c r="AR49">
        <v>3316</v>
      </c>
      <c r="AT49">
        <v>0.21</v>
      </c>
      <c r="AU49">
        <v>7.69</v>
      </c>
      <c r="AV49">
        <v>1497</v>
      </c>
      <c r="AX49" t="s">
        <v>257</v>
      </c>
      <c r="AY49">
        <v>15.79</v>
      </c>
      <c r="AZ49">
        <v>51</v>
      </c>
      <c r="BA49">
        <v>323</v>
      </c>
      <c r="BC49" t="s">
        <v>125</v>
      </c>
      <c r="BD49" t="s">
        <v>125</v>
      </c>
      <c r="BE49" t="s">
        <v>125</v>
      </c>
      <c r="BF49">
        <v>1</v>
      </c>
      <c r="BG49" t="s">
        <v>125</v>
      </c>
      <c r="BH49" t="s">
        <v>125</v>
      </c>
      <c r="BI49" t="s">
        <v>125</v>
      </c>
      <c r="BJ49">
        <v>1</v>
      </c>
      <c r="BK49" t="s">
        <v>125</v>
      </c>
      <c r="BL49" t="s">
        <v>125</v>
      </c>
      <c r="BM49" t="s">
        <v>125</v>
      </c>
      <c r="BN49">
        <v>1</v>
      </c>
      <c r="BO49" t="s">
        <v>125</v>
      </c>
      <c r="BP49" t="s">
        <v>125</v>
      </c>
      <c r="BQ49" t="s">
        <v>125</v>
      </c>
      <c r="BR49">
        <v>1</v>
      </c>
      <c r="BS49" t="s">
        <v>113</v>
      </c>
      <c r="BT49">
        <v>87.23</v>
      </c>
      <c r="BU49">
        <v>41</v>
      </c>
      <c r="BV49">
        <v>47</v>
      </c>
      <c r="BX49" t="s">
        <v>125</v>
      </c>
      <c r="BY49" t="s">
        <v>125</v>
      </c>
      <c r="BZ49" t="s">
        <v>125</v>
      </c>
      <c r="CA49">
        <v>1</v>
      </c>
      <c r="CB49" t="s">
        <v>125</v>
      </c>
      <c r="CC49" t="s">
        <v>125</v>
      </c>
      <c r="CD49" t="s">
        <v>125</v>
      </c>
      <c r="CE49">
        <v>1</v>
      </c>
      <c r="CF49" t="s">
        <v>125</v>
      </c>
      <c r="CG49" t="s">
        <v>125</v>
      </c>
      <c r="CH49" t="s">
        <v>125</v>
      </c>
      <c r="CI49">
        <v>1</v>
      </c>
      <c r="CJ49" t="s">
        <v>125</v>
      </c>
      <c r="CK49" t="s">
        <v>125</v>
      </c>
      <c r="CL49" t="s">
        <v>125</v>
      </c>
      <c r="CM49">
        <v>1</v>
      </c>
      <c r="CN49" t="s">
        <v>151</v>
      </c>
      <c r="CO49">
        <v>37.64</v>
      </c>
      <c r="CP49">
        <v>169</v>
      </c>
      <c r="CQ49">
        <v>449</v>
      </c>
      <c r="CS49" t="s">
        <v>125</v>
      </c>
      <c r="CT49">
        <v>0</v>
      </c>
      <c r="CU49">
        <v>0</v>
      </c>
      <c r="CV49">
        <v>7</v>
      </c>
      <c r="CW49" t="s">
        <v>125</v>
      </c>
      <c r="CX49">
        <v>0</v>
      </c>
      <c r="CY49">
        <v>0</v>
      </c>
      <c r="CZ49">
        <v>7</v>
      </c>
      <c r="DA49">
        <v>38.630000000000003</v>
      </c>
      <c r="DB49">
        <v>141</v>
      </c>
      <c r="DC49">
        <v>365</v>
      </c>
      <c r="DE49">
        <v>33.33</v>
      </c>
      <c r="DF49">
        <v>28</v>
      </c>
      <c r="DG49">
        <v>84</v>
      </c>
      <c r="DI49" t="s">
        <v>152</v>
      </c>
      <c r="DJ49">
        <v>34.299999999999997</v>
      </c>
      <c r="DK49">
        <v>154</v>
      </c>
      <c r="DL49">
        <v>449</v>
      </c>
      <c r="DN49" t="s">
        <v>125</v>
      </c>
      <c r="DO49">
        <v>0</v>
      </c>
      <c r="DP49">
        <v>0</v>
      </c>
      <c r="DQ49">
        <v>7</v>
      </c>
      <c r="DR49" t="s">
        <v>125</v>
      </c>
      <c r="DS49">
        <v>0</v>
      </c>
      <c r="DT49">
        <v>0</v>
      </c>
      <c r="DU49">
        <v>7</v>
      </c>
      <c r="DV49">
        <v>35.07</v>
      </c>
      <c r="DW49">
        <v>128</v>
      </c>
      <c r="DX49">
        <v>365</v>
      </c>
      <c r="DZ49">
        <v>30.95</v>
      </c>
      <c r="EA49">
        <v>26</v>
      </c>
      <c r="EB49">
        <v>84</v>
      </c>
      <c r="ED49" s="2">
        <v>41365</v>
      </c>
      <c r="EE49" s="2">
        <v>41639</v>
      </c>
    </row>
    <row r="50" spans="1:135" x14ac:dyDescent="0.25">
      <c r="A50">
        <v>90008</v>
      </c>
      <c r="B50" t="s">
        <v>7</v>
      </c>
      <c r="C50" t="s">
        <v>261</v>
      </c>
      <c r="D50" t="s">
        <v>108</v>
      </c>
      <c r="E50" t="s">
        <v>109</v>
      </c>
      <c r="F50">
        <v>20032</v>
      </c>
      <c r="G50" t="s">
        <v>256</v>
      </c>
      <c r="H50" t="s">
        <v>111</v>
      </c>
      <c r="I50">
        <v>0.42</v>
      </c>
      <c r="J50">
        <v>60.45</v>
      </c>
      <c r="K50">
        <v>6055</v>
      </c>
      <c r="M50" t="s">
        <v>125</v>
      </c>
      <c r="N50">
        <v>0</v>
      </c>
      <c r="O50">
        <v>0</v>
      </c>
      <c r="P50">
        <v>7</v>
      </c>
      <c r="Q50" t="s">
        <v>125</v>
      </c>
      <c r="R50">
        <v>0</v>
      </c>
      <c r="S50">
        <v>0</v>
      </c>
      <c r="T50">
        <v>7</v>
      </c>
      <c r="U50">
        <v>0.45</v>
      </c>
      <c r="V50">
        <v>60.45</v>
      </c>
      <c r="W50">
        <v>5621</v>
      </c>
      <c r="Y50">
        <v>0</v>
      </c>
      <c r="Z50">
        <v>0</v>
      </c>
      <c r="AA50">
        <v>434</v>
      </c>
      <c r="AC50" t="s">
        <v>112</v>
      </c>
      <c r="AD50">
        <v>0.36</v>
      </c>
      <c r="AE50">
        <v>52.83</v>
      </c>
      <c r="AF50">
        <v>6055</v>
      </c>
      <c r="AH50" t="s">
        <v>125</v>
      </c>
      <c r="AI50">
        <v>0</v>
      </c>
      <c r="AJ50">
        <v>0</v>
      </c>
      <c r="AK50">
        <v>7</v>
      </c>
      <c r="AL50" t="s">
        <v>125</v>
      </c>
      <c r="AM50">
        <v>0</v>
      </c>
      <c r="AN50">
        <v>0</v>
      </c>
      <c r="AO50">
        <v>7</v>
      </c>
      <c r="AP50">
        <v>0.39</v>
      </c>
      <c r="AQ50">
        <v>52.83</v>
      </c>
      <c r="AR50">
        <v>5621</v>
      </c>
      <c r="AT50">
        <v>0</v>
      </c>
      <c r="AU50">
        <v>0</v>
      </c>
      <c r="AV50">
        <v>434</v>
      </c>
      <c r="AX50" t="s">
        <v>257</v>
      </c>
      <c r="AY50">
        <v>24.12</v>
      </c>
      <c r="AZ50">
        <v>48</v>
      </c>
      <c r="BA50">
        <v>199</v>
      </c>
      <c r="BC50" t="s">
        <v>125</v>
      </c>
      <c r="BD50" t="s">
        <v>125</v>
      </c>
      <c r="BE50" t="s">
        <v>125</v>
      </c>
      <c r="BF50">
        <v>1</v>
      </c>
      <c r="BG50" t="s">
        <v>125</v>
      </c>
      <c r="BH50" t="s">
        <v>125</v>
      </c>
      <c r="BI50" t="s">
        <v>125</v>
      </c>
      <c r="BJ50">
        <v>1</v>
      </c>
      <c r="BK50" t="s">
        <v>125</v>
      </c>
      <c r="BL50" t="s">
        <v>125</v>
      </c>
      <c r="BM50" t="s">
        <v>125</v>
      </c>
      <c r="BN50">
        <v>1</v>
      </c>
      <c r="BO50" t="s">
        <v>125</v>
      </c>
      <c r="BP50" t="s">
        <v>125</v>
      </c>
      <c r="BQ50" t="s">
        <v>125</v>
      </c>
      <c r="BR50">
        <v>1</v>
      </c>
      <c r="BS50" t="s">
        <v>113</v>
      </c>
      <c r="BT50">
        <v>0</v>
      </c>
      <c r="BU50">
        <v>0</v>
      </c>
      <c r="BV50">
        <v>36</v>
      </c>
      <c r="BX50" t="s">
        <v>125</v>
      </c>
      <c r="BY50" t="s">
        <v>125</v>
      </c>
      <c r="BZ50" t="s">
        <v>125</v>
      </c>
      <c r="CA50">
        <v>1</v>
      </c>
      <c r="CB50" t="s">
        <v>125</v>
      </c>
      <c r="CC50" t="s">
        <v>125</v>
      </c>
      <c r="CD50" t="s">
        <v>125</v>
      </c>
      <c r="CE50">
        <v>1</v>
      </c>
      <c r="CF50" t="s">
        <v>125</v>
      </c>
      <c r="CG50" t="s">
        <v>125</v>
      </c>
      <c r="CH50" t="s">
        <v>125</v>
      </c>
      <c r="CI50">
        <v>1</v>
      </c>
      <c r="CJ50" t="s">
        <v>125</v>
      </c>
      <c r="CK50" t="s">
        <v>125</v>
      </c>
      <c r="CL50" t="s">
        <v>125</v>
      </c>
      <c r="CM50">
        <v>1</v>
      </c>
      <c r="CN50" t="s">
        <v>151</v>
      </c>
      <c r="CO50">
        <v>6.94</v>
      </c>
      <c r="CP50">
        <v>15</v>
      </c>
      <c r="CQ50">
        <v>216</v>
      </c>
      <c r="CS50" t="s">
        <v>125</v>
      </c>
      <c r="CT50" t="s">
        <v>125</v>
      </c>
      <c r="CU50" t="s">
        <v>125</v>
      </c>
      <c r="CV50">
        <v>1</v>
      </c>
      <c r="CW50" t="s">
        <v>125</v>
      </c>
      <c r="CX50" t="s">
        <v>125</v>
      </c>
      <c r="CY50" t="s">
        <v>125</v>
      </c>
      <c r="CZ50">
        <v>1</v>
      </c>
      <c r="DA50" t="s">
        <v>125</v>
      </c>
      <c r="DB50" t="s">
        <v>125</v>
      </c>
      <c r="DC50" t="s">
        <v>125</v>
      </c>
      <c r="DD50">
        <v>1</v>
      </c>
      <c r="DE50" t="s">
        <v>125</v>
      </c>
      <c r="DF50" t="s">
        <v>125</v>
      </c>
      <c r="DG50" t="s">
        <v>125</v>
      </c>
      <c r="DH50">
        <v>1</v>
      </c>
      <c r="DI50" t="s">
        <v>152</v>
      </c>
      <c r="DJ50" t="s">
        <v>125</v>
      </c>
      <c r="DK50" t="s">
        <v>125</v>
      </c>
      <c r="DL50" t="s">
        <v>125</v>
      </c>
      <c r="DM50">
        <v>1</v>
      </c>
      <c r="DN50" t="s">
        <v>125</v>
      </c>
      <c r="DO50" t="s">
        <v>125</v>
      </c>
      <c r="DP50" t="s">
        <v>125</v>
      </c>
      <c r="DQ50">
        <v>1</v>
      </c>
      <c r="DR50" t="s">
        <v>125</v>
      </c>
      <c r="DS50" t="s">
        <v>125</v>
      </c>
      <c r="DT50" t="s">
        <v>125</v>
      </c>
      <c r="DU50">
        <v>1</v>
      </c>
      <c r="DV50" t="s">
        <v>125</v>
      </c>
      <c r="DW50" t="s">
        <v>125</v>
      </c>
      <c r="DX50" t="s">
        <v>125</v>
      </c>
      <c r="DY50">
        <v>1</v>
      </c>
      <c r="DZ50" t="s">
        <v>125</v>
      </c>
      <c r="EA50" t="s">
        <v>125</v>
      </c>
      <c r="EB50" t="s">
        <v>125</v>
      </c>
      <c r="EC50">
        <v>1</v>
      </c>
      <c r="ED50" s="2">
        <v>41365</v>
      </c>
      <c r="EE50" s="2">
        <v>41639</v>
      </c>
    </row>
    <row r="52" spans="1:135" x14ac:dyDescent="0.25">
      <c r="A52">
        <v>94001</v>
      </c>
      <c r="B52" t="s">
        <v>134</v>
      </c>
      <c r="C52" t="s">
        <v>263</v>
      </c>
      <c r="D52" t="s">
        <v>108</v>
      </c>
      <c r="E52" t="s">
        <v>109</v>
      </c>
      <c r="F52">
        <v>20032</v>
      </c>
      <c r="G52" t="s">
        <v>256</v>
      </c>
      <c r="H52" t="s">
        <v>111</v>
      </c>
      <c r="I52">
        <v>0</v>
      </c>
      <c r="J52">
        <v>8.3800000000000008</v>
      </c>
      <c r="K52">
        <v>70632</v>
      </c>
      <c r="M52" t="s">
        <v>125</v>
      </c>
      <c r="N52">
        <v>0</v>
      </c>
      <c r="O52">
        <v>0</v>
      </c>
      <c r="P52">
        <v>7</v>
      </c>
      <c r="Q52" t="s">
        <v>125</v>
      </c>
      <c r="R52">
        <v>0</v>
      </c>
      <c r="S52">
        <v>0</v>
      </c>
      <c r="T52">
        <v>7</v>
      </c>
      <c r="U52">
        <v>0.01</v>
      </c>
      <c r="V52">
        <v>7.13</v>
      </c>
      <c r="W52">
        <v>58318</v>
      </c>
      <c r="Y52">
        <v>0</v>
      </c>
      <c r="Z52">
        <v>1.25</v>
      </c>
      <c r="AA52">
        <v>12314</v>
      </c>
      <c r="AC52" t="s">
        <v>112</v>
      </c>
      <c r="AD52">
        <v>0.02</v>
      </c>
      <c r="AE52">
        <v>34.130000000000003</v>
      </c>
      <c r="AF52">
        <v>70632</v>
      </c>
      <c r="AH52" t="s">
        <v>125</v>
      </c>
      <c r="AI52">
        <v>0</v>
      </c>
      <c r="AJ52">
        <v>0</v>
      </c>
      <c r="AK52">
        <v>7</v>
      </c>
      <c r="AL52" t="s">
        <v>125</v>
      </c>
      <c r="AM52">
        <v>0</v>
      </c>
      <c r="AN52">
        <v>0</v>
      </c>
      <c r="AO52">
        <v>7</v>
      </c>
      <c r="AP52">
        <v>0.02</v>
      </c>
      <c r="AQ52">
        <v>34.130000000000003</v>
      </c>
      <c r="AR52">
        <v>58318</v>
      </c>
      <c r="AT52">
        <v>0</v>
      </c>
      <c r="AU52">
        <v>0</v>
      </c>
      <c r="AV52">
        <v>12314</v>
      </c>
      <c r="AX52" t="s">
        <v>257</v>
      </c>
      <c r="AY52">
        <v>21.74</v>
      </c>
      <c r="AZ52">
        <v>25</v>
      </c>
      <c r="BA52">
        <v>115</v>
      </c>
      <c r="BC52" t="s">
        <v>125</v>
      </c>
      <c r="BD52" t="s">
        <v>125</v>
      </c>
      <c r="BE52" t="s">
        <v>125</v>
      </c>
      <c r="BF52">
        <v>1</v>
      </c>
      <c r="BG52" t="s">
        <v>125</v>
      </c>
      <c r="BH52" t="s">
        <v>125</v>
      </c>
      <c r="BI52" t="s">
        <v>125</v>
      </c>
      <c r="BJ52">
        <v>1</v>
      </c>
      <c r="BK52" t="s">
        <v>125</v>
      </c>
      <c r="BL52" t="s">
        <v>125</v>
      </c>
      <c r="BM52" t="s">
        <v>125</v>
      </c>
      <c r="BN52">
        <v>1</v>
      </c>
      <c r="BO52" t="s">
        <v>125</v>
      </c>
      <c r="BP52" t="s">
        <v>125</v>
      </c>
      <c r="BQ52" t="s">
        <v>125</v>
      </c>
      <c r="BR52">
        <v>1</v>
      </c>
      <c r="BS52" t="s">
        <v>113</v>
      </c>
      <c r="BT52" t="s">
        <v>125</v>
      </c>
      <c r="BU52" t="s">
        <v>125</v>
      </c>
      <c r="BV52" t="s">
        <v>125</v>
      </c>
      <c r="BW52">
        <v>1</v>
      </c>
      <c r="BX52" t="s">
        <v>125</v>
      </c>
      <c r="BY52" t="s">
        <v>125</v>
      </c>
      <c r="BZ52" t="s">
        <v>125</v>
      </c>
      <c r="CA52">
        <v>1</v>
      </c>
      <c r="CB52" t="s">
        <v>125</v>
      </c>
      <c r="CC52" t="s">
        <v>125</v>
      </c>
      <c r="CD52" t="s">
        <v>125</v>
      </c>
      <c r="CE52">
        <v>1</v>
      </c>
      <c r="CF52" t="s">
        <v>125</v>
      </c>
      <c r="CG52" t="s">
        <v>125</v>
      </c>
      <c r="CH52" t="s">
        <v>125</v>
      </c>
      <c r="CI52">
        <v>1</v>
      </c>
      <c r="CJ52" t="s">
        <v>125</v>
      </c>
      <c r="CK52" t="s">
        <v>125</v>
      </c>
      <c r="CL52" t="s">
        <v>125</v>
      </c>
      <c r="CM52">
        <v>1</v>
      </c>
      <c r="CN52" t="s">
        <v>151</v>
      </c>
      <c r="CO52">
        <v>85.47</v>
      </c>
      <c r="CP52">
        <v>100</v>
      </c>
      <c r="CQ52">
        <v>117</v>
      </c>
      <c r="CS52" t="s">
        <v>125</v>
      </c>
      <c r="CT52">
        <v>0</v>
      </c>
      <c r="CU52">
        <v>0</v>
      </c>
      <c r="CV52">
        <v>7</v>
      </c>
      <c r="CW52" t="s">
        <v>125</v>
      </c>
      <c r="CX52">
        <v>0</v>
      </c>
      <c r="CY52">
        <v>0</v>
      </c>
      <c r="CZ52">
        <v>7</v>
      </c>
      <c r="DA52">
        <v>88.12</v>
      </c>
      <c r="DB52">
        <v>89</v>
      </c>
      <c r="DC52">
        <v>101</v>
      </c>
      <c r="DE52">
        <v>68.75</v>
      </c>
      <c r="DF52">
        <v>11</v>
      </c>
      <c r="DG52">
        <v>16</v>
      </c>
      <c r="DI52" t="s">
        <v>152</v>
      </c>
      <c r="DJ52" t="s">
        <v>125</v>
      </c>
      <c r="DK52" t="s">
        <v>125</v>
      </c>
      <c r="DL52" t="s">
        <v>125</v>
      </c>
      <c r="DM52">
        <v>1</v>
      </c>
      <c r="DN52" t="s">
        <v>125</v>
      </c>
      <c r="DO52" t="s">
        <v>125</v>
      </c>
      <c r="DP52" t="s">
        <v>125</v>
      </c>
      <c r="DQ52">
        <v>1</v>
      </c>
      <c r="DR52" t="s">
        <v>125</v>
      </c>
      <c r="DS52" t="s">
        <v>125</v>
      </c>
      <c r="DT52" t="s">
        <v>125</v>
      </c>
      <c r="DU52">
        <v>1</v>
      </c>
      <c r="DV52" t="s">
        <v>125</v>
      </c>
      <c r="DW52" t="s">
        <v>125</v>
      </c>
      <c r="DX52" t="s">
        <v>125</v>
      </c>
      <c r="DY52">
        <v>1</v>
      </c>
      <c r="DZ52" t="s">
        <v>125</v>
      </c>
      <c r="EA52" t="s">
        <v>125</v>
      </c>
      <c r="EB52" t="s">
        <v>125</v>
      </c>
      <c r="EC52">
        <v>1</v>
      </c>
      <c r="ED52" s="2">
        <v>41365</v>
      </c>
      <c r="EE52" s="2">
        <v>41639</v>
      </c>
    </row>
    <row r="53" spans="1:135" x14ac:dyDescent="0.25">
      <c r="A53">
        <v>94004</v>
      </c>
      <c r="B53" t="s">
        <v>136</v>
      </c>
      <c r="C53" t="s">
        <v>264</v>
      </c>
      <c r="D53" t="s">
        <v>108</v>
      </c>
      <c r="E53" t="s">
        <v>109</v>
      </c>
      <c r="F53">
        <v>20016</v>
      </c>
      <c r="G53" t="s">
        <v>256</v>
      </c>
      <c r="H53" t="s">
        <v>111</v>
      </c>
      <c r="I53">
        <v>0.08</v>
      </c>
      <c r="J53">
        <v>15.52</v>
      </c>
      <c r="K53">
        <v>7761</v>
      </c>
      <c r="M53">
        <v>0.12</v>
      </c>
      <c r="N53">
        <v>3.28</v>
      </c>
      <c r="O53">
        <v>1180</v>
      </c>
      <c r="Q53">
        <v>0.1</v>
      </c>
      <c r="R53">
        <v>9.59</v>
      </c>
      <c r="S53">
        <v>3892</v>
      </c>
      <c r="U53">
        <v>0.05</v>
      </c>
      <c r="V53">
        <v>2.65</v>
      </c>
      <c r="W53">
        <v>2277</v>
      </c>
      <c r="Y53">
        <v>0</v>
      </c>
      <c r="Z53">
        <v>0</v>
      </c>
      <c r="AA53">
        <v>412</v>
      </c>
      <c r="AC53" t="s">
        <v>112</v>
      </c>
      <c r="AD53">
        <v>0.28999999999999998</v>
      </c>
      <c r="AE53">
        <v>53.28</v>
      </c>
      <c r="AF53">
        <v>7761</v>
      </c>
      <c r="AH53">
        <v>0.25</v>
      </c>
      <c r="AI53">
        <v>7.06</v>
      </c>
      <c r="AJ53">
        <v>1180</v>
      </c>
      <c r="AL53">
        <v>0.38</v>
      </c>
      <c r="AM53">
        <v>35.25</v>
      </c>
      <c r="AN53">
        <v>3892</v>
      </c>
      <c r="AP53">
        <v>0.2</v>
      </c>
      <c r="AQ53">
        <v>10.97</v>
      </c>
      <c r="AR53">
        <v>2277</v>
      </c>
      <c r="AT53">
        <v>0</v>
      </c>
      <c r="AU53">
        <v>0</v>
      </c>
      <c r="AV53">
        <v>412</v>
      </c>
      <c r="AX53" t="s">
        <v>257</v>
      </c>
      <c r="AY53" t="s">
        <v>125</v>
      </c>
      <c r="AZ53" t="s">
        <v>125</v>
      </c>
      <c r="BA53" t="s">
        <v>125</v>
      </c>
      <c r="BB53">
        <v>1</v>
      </c>
      <c r="BC53" t="s">
        <v>125</v>
      </c>
      <c r="BD53" t="s">
        <v>125</v>
      </c>
      <c r="BE53" t="s">
        <v>125</v>
      </c>
      <c r="BF53">
        <v>1</v>
      </c>
      <c r="BG53" t="s">
        <v>125</v>
      </c>
      <c r="BH53" t="s">
        <v>125</v>
      </c>
      <c r="BI53" t="s">
        <v>125</v>
      </c>
      <c r="BJ53">
        <v>1</v>
      </c>
      <c r="BK53" t="s">
        <v>125</v>
      </c>
      <c r="BL53" t="s">
        <v>125</v>
      </c>
      <c r="BM53" t="s">
        <v>125</v>
      </c>
      <c r="BN53">
        <v>1</v>
      </c>
      <c r="BO53" t="s">
        <v>125</v>
      </c>
      <c r="BP53" t="s">
        <v>125</v>
      </c>
      <c r="BQ53" t="s">
        <v>125</v>
      </c>
      <c r="BR53">
        <v>1</v>
      </c>
      <c r="BS53" t="s">
        <v>113</v>
      </c>
      <c r="BT53" t="s">
        <v>125</v>
      </c>
      <c r="BU53" t="s">
        <v>125</v>
      </c>
      <c r="BV53" t="s">
        <v>125</v>
      </c>
      <c r="BW53">
        <v>1</v>
      </c>
      <c r="BX53" t="s">
        <v>125</v>
      </c>
      <c r="BY53" t="s">
        <v>125</v>
      </c>
      <c r="BZ53" t="s">
        <v>125</v>
      </c>
      <c r="CA53">
        <v>1</v>
      </c>
      <c r="CB53" t="s">
        <v>125</v>
      </c>
      <c r="CC53" t="s">
        <v>125</v>
      </c>
      <c r="CD53" t="s">
        <v>125</v>
      </c>
      <c r="CE53">
        <v>1</v>
      </c>
      <c r="CF53" t="s">
        <v>125</v>
      </c>
      <c r="CG53" t="s">
        <v>125</v>
      </c>
      <c r="CH53" t="s">
        <v>125</v>
      </c>
      <c r="CI53">
        <v>1</v>
      </c>
      <c r="CJ53" t="s">
        <v>125</v>
      </c>
      <c r="CK53" t="s">
        <v>125</v>
      </c>
      <c r="CL53" t="s">
        <v>125</v>
      </c>
      <c r="CM53">
        <v>1</v>
      </c>
      <c r="CN53" t="s">
        <v>151</v>
      </c>
      <c r="CO53">
        <v>97.64</v>
      </c>
      <c r="CP53">
        <v>538</v>
      </c>
      <c r="CQ53">
        <v>551</v>
      </c>
      <c r="CS53">
        <v>99.11</v>
      </c>
      <c r="CT53">
        <v>111</v>
      </c>
      <c r="CU53">
        <v>112</v>
      </c>
      <c r="CW53">
        <v>98.03</v>
      </c>
      <c r="CX53">
        <v>149</v>
      </c>
      <c r="CY53">
        <v>152</v>
      </c>
      <c r="DA53">
        <v>96.34</v>
      </c>
      <c r="DB53">
        <v>237</v>
      </c>
      <c r="DC53">
        <v>246</v>
      </c>
      <c r="DE53">
        <v>100</v>
      </c>
      <c r="DF53">
        <v>41</v>
      </c>
      <c r="DG53">
        <v>41</v>
      </c>
      <c r="DI53" t="s">
        <v>152</v>
      </c>
      <c r="DJ53">
        <v>26.68</v>
      </c>
      <c r="DK53">
        <v>147</v>
      </c>
      <c r="DL53">
        <v>551</v>
      </c>
      <c r="DN53">
        <v>41.07</v>
      </c>
      <c r="DO53">
        <v>46</v>
      </c>
      <c r="DP53">
        <v>112</v>
      </c>
      <c r="DR53">
        <v>17.760000000000002</v>
      </c>
      <c r="DS53">
        <v>27</v>
      </c>
      <c r="DT53">
        <v>152</v>
      </c>
      <c r="DV53">
        <v>24.8</v>
      </c>
      <c r="DW53">
        <v>61</v>
      </c>
      <c r="DX53">
        <v>246</v>
      </c>
      <c r="DZ53">
        <v>31.71</v>
      </c>
      <c r="EA53">
        <v>13</v>
      </c>
      <c r="EB53">
        <v>41</v>
      </c>
      <c r="ED53" s="2">
        <v>41365</v>
      </c>
      <c r="EE53" s="2">
        <v>41639</v>
      </c>
    </row>
    <row r="57" spans="1:135" x14ac:dyDescent="0.25">
      <c r="A57" t="s">
        <v>14</v>
      </c>
      <c r="B57" t="s">
        <v>15</v>
      </c>
      <c r="C57" t="s">
        <v>16</v>
      </c>
      <c r="D57" t="s">
        <v>17</v>
      </c>
      <c r="E57" t="s">
        <v>18</v>
      </c>
      <c r="F57" t="s">
        <v>19</v>
      </c>
      <c r="G57" t="s">
        <v>20</v>
      </c>
      <c r="H57" t="s">
        <v>21</v>
      </c>
      <c r="I57" t="s">
        <v>22</v>
      </c>
      <c r="J57" t="s">
        <v>23</v>
      </c>
      <c r="K57" t="s">
        <v>24</v>
      </c>
      <c r="L57" t="s">
        <v>25</v>
      </c>
      <c r="M57" t="s">
        <v>154</v>
      </c>
      <c r="N57" t="s">
        <v>155</v>
      </c>
      <c r="O57" t="s">
        <v>156</v>
      </c>
      <c r="P57" t="s">
        <v>157</v>
      </c>
      <c r="Q57" t="s">
        <v>158</v>
      </c>
      <c r="R57" t="s">
        <v>159</v>
      </c>
      <c r="S57" t="s">
        <v>160</v>
      </c>
      <c r="T57" t="s">
        <v>161</v>
      </c>
      <c r="U57" t="s">
        <v>162</v>
      </c>
      <c r="V57" t="s">
        <v>163</v>
      </c>
      <c r="W57" t="s">
        <v>164</v>
      </c>
      <c r="X57" t="s">
        <v>165</v>
      </c>
      <c r="Y57" t="s">
        <v>166</v>
      </c>
      <c r="Z57" t="s">
        <v>167</v>
      </c>
      <c r="AA57" t="s">
        <v>168</v>
      </c>
      <c r="AB57" t="s">
        <v>169</v>
      </c>
      <c r="AC57" t="s">
        <v>26</v>
      </c>
      <c r="AD57" t="s">
        <v>27</v>
      </c>
      <c r="AE57" t="s">
        <v>28</v>
      </c>
      <c r="AF57" t="s">
        <v>29</v>
      </c>
      <c r="AG57" t="s">
        <v>30</v>
      </c>
      <c r="AH57" t="s">
        <v>170</v>
      </c>
      <c r="AI57" t="s">
        <v>171</v>
      </c>
      <c r="AJ57" t="s">
        <v>172</v>
      </c>
      <c r="AK57" t="s">
        <v>173</v>
      </c>
      <c r="AL57" t="s">
        <v>174</v>
      </c>
      <c r="AM57" t="s">
        <v>175</v>
      </c>
      <c r="AN57" t="s">
        <v>176</v>
      </c>
      <c r="AO57" t="s">
        <v>177</v>
      </c>
      <c r="AP57" t="s">
        <v>178</v>
      </c>
      <c r="AQ57" t="s">
        <v>179</v>
      </c>
      <c r="AR57" t="s">
        <v>180</v>
      </c>
      <c r="AS57" t="s">
        <v>181</v>
      </c>
      <c r="AT57" t="s">
        <v>182</v>
      </c>
      <c r="AU57" t="s">
        <v>183</v>
      </c>
      <c r="AV57" t="s">
        <v>184</v>
      </c>
      <c r="AW57" t="s">
        <v>185</v>
      </c>
      <c r="AX57" t="s">
        <v>186</v>
      </c>
      <c r="AY57" t="s">
        <v>187</v>
      </c>
      <c r="AZ57" t="s">
        <v>188</v>
      </c>
      <c r="BA57" t="s">
        <v>189</v>
      </c>
      <c r="BB57" t="s">
        <v>190</v>
      </c>
      <c r="BC57" t="s">
        <v>191</v>
      </c>
      <c r="BD57" t="s">
        <v>192</v>
      </c>
      <c r="BE57" t="s">
        <v>193</v>
      </c>
      <c r="BF57" t="s">
        <v>194</v>
      </c>
      <c r="BG57" t="s">
        <v>195</v>
      </c>
      <c r="BH57" t="s">
        <v>196</v>
      </c>
      <c r="BI57" t="s">
        <v>197</v>
      </c>
      <c r="BJ57" t="s">
        <v>198</v>
      </c>
      <c r="BK57" t="s">
        <v>199</v>
      </c>
      <c r="BL57" t="s">
        <v>200</v>
      </c>
      <c r="BM57" t="s">
        <v>201</v>
      </c>
      <c r="BN57" t="s">
        <v>202</v>
      </c>
      <c r="BO57" t="s">
        <v>203</v>
      </c>
      <c r="BP57" t="s">
        <v>204</v>
      </c>
      <c r="BQ57" t="s">
        <v>205</v>
      </c>
      <c r="BR57" t="s">
        <v>206</v>
      </c>
      <c r="BS57" t="s">
        <v>31</v>
      </c>
      <c r="BT57" t="s">
        <v>32</v>
      </c>
      <c r="BU57" t="s">
        <v>33</v>
      </c>
      <c r="BV57" t="s">
        <v>34</v>
      </c>
      <c r="BW57" t="s">
        <v>35</v>
      </c>
      <c r="BX57" t="s">
        <v>207</v>
      </c>
      <c r="BY57" t="s">
        <v>208</v>
      </c>
      <c r="BZ57" t="s">
        <v>209</v>
      </c>
      <c r="CA57" t="s">
        <v>210</v>
      </c>
      <c r="CB57" t="s">
        <v>211</v>
      </c>
      <c r="CC57" t="s">
        <v>212</v>
      </c>
      <c r="CD57" t="s">
        <v>213</v>
      </c>
      <c r="CE57" t="s">
        <v>214</v>
      </c>
      <c r="CF57" t="s">
        <v>215</v>
      </c>
      <c r="CG57" t="s">
        <v>216</v>
      </c>
      <c r="CH57" t="s">
        <v>217</v>
      </c>
      <c r="CI57" t="s">
        <v>218</v>
      </c>
      <c r="CJ57" t="s">
        <v>219</v>
      </c>
      <c r="CK57" t="s">
        <v>220</v>
      </c>
      <c r="CL57" t="s">
        <v>221</v>
      </c>
      <c r="CM57" t="s">
        <v>222</v>
      </c>
      <c r="CN57" t="s">
        <v>138</v>
      </c>
      <c r="CO57" t="s">
        <v>139</v>
      </c>
      <c r="CP57" t="s">
        <v>140</v>
      </c>
      <c r="CQ57" t="s">
        <v>141</v>
      </c>
      <c r="CR57" t="s">
        <v>142</v>
      </c>
      <c r="CS57" t="s">
        <v>223</v>
      </c>
      <c r="CT57" t="s">
        <v>224</v>
      </c>
      <c r="CU57" t="s">
        <v>225</v>
      </c>
      <c r="CV57" t="s">
        <v>226</v>
      </c>
      <c r="CW57" t="s">
        <v>227</v>
      </c>
      <c r="CX57" t="s">
        <v>228</v>
      </c>
      <c r="CY57" t="s">
        <v>229</v>
      </c>
      <c r="CZ57" t="s">
        <v>230</v>
      </c>
      <c r="DA57" t="s">
        <v>231</v>
      </c>
      <c r="DB57" t="s">
        <v>232</v>
      </c>
      <c r="DC57" t="s">
        <v>233</v>
      </c>
      <c r="DD57" t="s">
        <v>234</v>
      </c>
      <c r="DE57" t="s">
        <v>235</v>
      </c>
      <c r="DF57" t="s">
        <v>236</v>
      </c>
      <c r="DG57" t="s">
        <v>237</v>
      </c>
      <c r="DH57" t="s">
        <v>238</v>
      </c>
      <c r="DI57" t="s">
        <v>143</v>
      </c>
      <c r="DJ57" t="s">
        <v>144</v>
      </c>
      <c r="DK57" t="s">
        <v>145</v>
      </c>
      <c r="DL57" t="s">
        <v>146</v>
      </c>
      <c r="DM57" t="s">
        <v>147</v>
      </c>
      <c r="DN57" t="s">
        <v>239</v>
      </c>
      <c r="DO57" t="s">
        <v>240</v>
      </c>
      <c r="DP57" t="s">
        <v>241</v>
      </c>
      <c r="DQ57" t="s">
        <v>242</v>
      </c>
      <c r="DR57" t="s">
        <v>243</v>
      </c>
      <c r="DS57" t="s">
        <v>244</v>
      </c>
      <c r="DT57" t="s">
        <v>245</v>
      </c>
      <c r="DU57" t="s">
        <v>246</v>
      </c>
      <c r="DV57" t="s">
        <v>247</v>
      </c>
      <c r="DW57" t="s">
        <v>248</v>
      </c>
      <c r="DX57" t="s">
        <v>249</v>
      </c>
      <c r="DY57" t="s">
        <v>250</v>
      </c>
      <c r="DZ57" t="s">
        <v>251</v>
      </c>
      <c r="EA57" t="s">
        <v>252</v>
      </c>
      <c r="EB57" t="s">
        <v>253</v>
      </c>
      <c r="EC57" t="s">
        <v>254</v>
      </c>
      <c r="ED57" t="s">
        <v>82</v>
      </c>
      <c r="EE57" t="s">
        <v>83</v>
      </c>
    </row>
    <row r="58" spans="1:135" x14ac:dyDescent="0.25">
      <c r="A58">
        <v>90001</v>
      </c>
      <c r="B58" t="s">
        <v>3</v>
      </c>
      <c r="C58" t="s">
        <v>255</v>
      </c>
      <c r="D58" t="s">
        <v>108</v>
      </c>
      <c r="E58" t="s">
        <v>109</v>
      </c>
      <c r="F58">
        <v>20037</v>
      </c>
      <c r="G58" t="s">
        <v>256</v>
      </c>
      <c r="H58" t="s">
        <v>111</v>
      </c>
      <c r="I58">
        <v>0.09</v>
      </c>
      <c r="J58">
        <v>6.58</v>
      </c>
      <c r="K58">
        <v>3221</v>
      </c>
      <c r="M58" t="s">
        <v>125</v>
      </c>
      <c r="N58">
        <v>0</v>
      </c>
      <c r="O58">
        <v>0</v>
      </c>
      <c r="P58">
        <v>7</v>
      </c>
      <c r="Q58" t="s">
        <v>125</v>
      </c>
      <c r="R58">
        <v>0</v>
      </c>
      <c r="S58">
        <v>0</v>
      </c>
      <c r="T58">
        <v>7</v>
      </c>
      <c r="U58">
        <v>0.09</v>
      </c>
      <c r="V58">
        <v>6.58</v>
      </c>
      <c r="W58">
        <v>3150</v>
      </c>
      <c r="Y58">
        <v>0</v>
      </c>
      <c r="Z58">
        <v>0</v>
      </c>
      <c r="AA58">
        <v>71</v>
      </c>
      <c r="AC58" t="s">
        <v>112</v>
      </c>
      <c r="AD58">
        <v>0.02</v>
      </c>
      <c r="AE58">
        <v>1.83</v>
      </c>
      <c r="AF58">
        <v>3221</v>
      </c>
      <c r="AH58" t="s">
        <v>125</v>
      </c>
      <c r="AI58">
        <v>0</v>
      </c>
      <c r="AJ58">
        <v>0</v>
      </c>
      <c r="AK58">
        <v>7</v>
      </c>
      <c r="AL58" t="s">
        <v>125</v>
      </c>
      <c r="AM58">
        <v>0</v>
      </c>
      <c r="AN58">
        <v>0</v>
      </c>
      <c r="AO58">
        <v>7</v>
      </c>
      <c r="AP58">
        <v>0.02</v>
      </c>
      <c r="AQ58">
        <v>1.83</v>
      </c>
      <c r="AR58">
        <v>3150</v>
      </c>
      <c r="AT58">
        <v>0</v>
      </c>
      <c r="AU58">
        <v>0</v>
      </c>
      <c r="AV58">
        <v>71</v>
      </c>
      <c r="AX58" t="s">
        <v>257</v>
      </c>
      <c r="AY58" t="s">
        <v>125</v>
      </c>
      <c r="AZ58" t="s">
        <v>125</v>
      </c>
      <c r="BA58" t="s">
        <v>125</v>
      </c>
      <c r="BB58">
        <v>4</v>
      </c>
      <c r="BC58" t="s">
        <v>125</v>
      </c>
      <c r="BD58" t="s">
        <v>125</v>
      </c>
      <c r="BE58" t="s">
        <v>125</v>
      </c>
      <c r="BF58">
        <v>4</v>
      </c>
      <c r="BG58" t="s">
        <v>125</v>
      </c>
      <c r="BH58" t="s">
        <v>125</v>
      </c>
      <c r="BI58" t="s">
        <v>125</v>
      </c>
      <c r="BJ58">
        <v>4</v>
      </c>
      <c r="BK58" t="s">
        <v>125</v>
      </c>
      <c r="BL58" t="s">
        <v>125</v>
      </c>
      <c r="BM58" t="s">
        <v>125</v>
      </c>
      <c r="BN58">
        <v>4</v>
      </c>
      <c r="BO58" t="s">
        <v>125</v>
      </c>
      <c r="BP58" t="s">
        <v>125</v>
      </c>
      <c r="BQ58" t="s">
        <v>125</v>
      </c>
      <c r="BR58">
        <v>4</v>
      </c>
      <c r="BS58" t="s">
        <v>113</v>
      </c>
      <c r="BT58" t="s">
        <v>125</v>
      </c>
      <c r="BU58" t="s">
        <v>125</v>
      </c>
      <c r="BV58" t="s">
        <v>125</v>
      </c>
      <c r="BW58">
        <v>4</v>
      </c>
      <c r="BX58" t="s">
        <v>125</v>
      </c>
      <c r="BY58" t="s">
        <v>125</v>
      </c>
      <c r="BZ58" t="s">
        <v>125</v>
      </c>
      <c r="CA58">
        <v>4</v>
      </c>
      <c r="CB58" t="s">
        <v>125</v>
      </c>
      <c r="CC58" t="s">
        <v>125</v>
      </c>
      <c r="CD58" t="s">
        <v>125</v>
      </c>
      <c r="CE58">
        <v>4</v>
      </c>
      <c r="CF58" t="s">
        <v>125</v>
      </c>
      <c r="CG58" t="s">
        <v>125</v>
      </c>
      <c r="CH58" t="s">
        <v>125</v>
      </c>
      <c r="CI58">
        <v>4</v>
      </c>
      <c r="CJ58" t="s">
        <v>125</v>
      </c>
      <c r="CK58" t="s">
        <v>125</v>
      </c>
      <c r="CL58" t="s">
        <v>125</v>
      </c>
      <c r="CM58">
        <v>4</v>
      </c>
      <c r="CN58" t="s">
        <v>151</v>
      </c>
      <c r="CO58">
        <v>96.4</v>
      </c>
      <c r="CP58">
        <v>134</v>
      </c>
      <c r="CQ58">
        <v>139</v>
      </c>
      <c r="CS58" t="s">
        <v>125</v>
      </c>
      <c r="CT58">
        <v>0</v>
      </c>
      <c r="CU58">
        <v>0</v>
      </c>
      <c r="CV58">
        <v>7</v>
      </c>
      <c r="CW58" t="s">
        <v>125</v>
      </c>
      <c r="CX58">
        <v>0</v>
      </c>
      <c r="CY58">
        <v>0</v>
      </c>
      <c r="CZ58">
        <v>7</v>
      </c>
      <c r="DA58">
        <v>96.15</v>
      </c>
      <c r="DB58">
        <v>125</v>
      </c>
      <c r="DC58">
        <v>130</v>
      </c>
      <c r="DE58" t="s">
        <v>125</v>
      </c>
      <c r="DF58" t="s">
        <v>125</v>
      </c>
      <c r="DG58" t="s">
        <v>125</v>
      </c>
      <c r="DH58">
        <v>1</v>
      </c>
      <c r="DI58" t="s">
        <v>152</v>
      </c>
      <c r="DJ58" t="s">
        <v>125</v>
      </c>
      <c r="DK58" t="s">
        <v>125</v>
      </c>
      <c r="DL58" t="s">
        <v>125</v>
      </c>
      <c r="DM58">
        <v>1</v>
      </c>
      <c r="DN58" t="s">
        <v>125</v>
      </c>
      <c r="DO58">
        <v>0</v>
      </c>
      <c r="DP58">
        <v>0</v>
      </c>
      <c r="DQ58">
        <v>7</v>
      </c>
      <c r="DR58" t="s">
        <v>125</v>
      </c>
      <c r="DS58">
        <v>0</v>
      </c>
      <c r="DT58">
        <v>0</v>
      </c>
      <c r="DU58">
        <v>7</v>
      </c>
      <c r="DV58" t="s">
        <v>125</v>
      </c>
      <c r="DW58" t="s">
        <v>125</v>
      </c>
      <c r="DX58" t="s">
        <v>125</v>
      </c>
      <c r="DY58">
        <v>1</v>
      </c>
      <c r="DZ58" t="s">
        <v>125</v>
      </c>
      <c r="EA58" t="s">
        <v>125</v>
      </c>
      <c r="EB58" t="s">
        <v>125</v>
      </c>
      <c r="EC58">
        <v>1</v>
      </c>
      <c r="ED58" s="2">
        <v>41183</v>
      </c>
      <c r="EE58" s="2">
        <v>41364</v>
      </c>
    </row>
    <row r="59" spans="1:135" x14ac:dyDescent="0.25">
      <c r="A59">
        <v>90004</v>
      </c>
      <c r="B59" t="s">
        <v>5</v>
      </c>
      <c r="C59" t="s">
        <v>259</v>
      </c>
      <c r="D59" t="s">
        <v>108</v>
      </c>
      <c r="E59" t="s">
        <v>109</v>
      </c>
      <c r="F59">
        <v>20007</v>
      </c>
      <c r="G59" t="s">
        <v>256</v>
      </c>
      <c r="H59" t="s">
        <v>111</v>
      </c>
      <c r="I59">
        <v>0</v>
      </c>
      <c r="J59">
        <v>0</v>
      </c>
      <c r="K59">
        <v>1995</v>
      </c>
      <c r="M59" t="s">
        <v>125</v>
      </c>
      <c r="N59">
        <v>0</v>
      </c>
      <c r="O59">
        <v>0</v>
      </c>
      <c r="P59">
        <v>7</v>
      </c>
      <c r="Q59" t="s">
        <v>125</v>
      </c>
      <c r="R59">
        <v>0</v>
      </c>
      <c r="S59">
        <v>0</v>
      </c>
      <c r="T59">
        <v>7</v>
      </c>
      <c r="U59">
        <v>0</v>
      </c>
      <c r="V59">
        <v>0</v>
      </c>
      <c r="W59">
        <v>1384</v>
      </c>
      <c r="Y59">
        <v>0</v>
      </c>
      <c r="Z59">
        <v>0</v>
      </c>
      <c r="AA59">
        <v>611</v>
      </c>
      <c r="AC59" t="s">
        <v>112</v>
      </c>
      <c r="AD59">
        <v>0</v>
      </c>
      <c r="AE59">
        <v>0</v>
      </c>
      <c r="AF59">
        <v>1995</v>
      </c>
      <c r="AH59" t="s">
        <v>125</v>
      </c>
      <c r="AI59">
        <v>0</v>
      </c>
      <c r="AJ59">
        <v>0</v>
      </c>
      <c r="AK59">
        <v>7</v>
      </c>
      <c r="AL59" t="s">
        <v>125</v>
      </c>
      <c r="AM59">
        <v>0</v>
      </c>
      <c r="AN59">
        <v>0</v>
      </c>
      <c r="AO59">
        <v>7</v>
      </c>
      <c r="AP59">
        <v>0</v>
      </c>
      <c r="AQ59">
        <v>0</v>
      </c>
      <c r="AR59">
        <v>1384</v>
      </c>
      <c r="AT59">
        <v>0</v>
      </c>
      <c r="AU59">
        <v>0</v>
      </c>
      <c r="AV59">
        <v>611</v>
      </c>
      <c r="AX59" t="s">
        <v>257</v>
      </c>
      <c r="AY59" t="s">
        <v>125</v>
      </c>
      <c r="AZ59" t="s">
        <v>125</v>
      </c>
      <c r="BA59" t="s">
        <v>125</v>
      </c>
      <c r="BB59">
        <v>4</v>
      </c>
      <c r="BC59" t="s">
        <v>125</v>
      </c>
      <c r="BD59" t="s">
        <v>125</v>
      </c>
      <c r="BE59" t="s">
        <v>125</v>
      </c>
      <c r="BF59">
        <v>4</v>
      </c>
      <c r="BG59" t="s">
        <v>125</v>
      </c>
      <c r="BH59" t="s">
        <v>125</v>
      </c>
      <c r="BI59" t="s">
        <v>125</v>
      </c>
      <c r="BJ59">
        <v>4</v>
      </c>
      <c r="BK59" t="s">
        <v>125</v>
      </c>
      <c r="BL59" t="s">
        <v>125</v>
      </c>
      <c r="BM59" t="s">
        <v>125</v>
      </c>
      <c r="BN59">
        <v>4</v>
      </c>
      <c r="BO59" t="s">
        <v>125</v>
      </c>
      <c r="BP59" t="s">
        <v>125</v>
      </c>
      <c r="BQ59" t="s">
        <v>125</v>
      </c>
      <c r="BR59">
        <v>4</v>
      </c>
      <c r="BS59" t="s">
        <v>113</v>
      </c>
      <c r="BT59" t="s">
        <v>125</v>
      </c>
      <c r="BU59" t="s">
        <v>125</v>
      </c>
      <c r="BV59" t="s">
        <v>125</v>
      </c>
      <c r="BW59">
        <v>4</v>
      </c>
      <c r="BX59" t="s">
        <v>125</v>
      </c>
      <c r="BY59" t="s">
        <v>125</v>
      </c>
      <c r="BZ59" t="s">
        <v>125</v>
      </c>
      <c r="CA59">
        <v>4</v>
      </c>
      <c r="CB59" t="s">
        <v>125</v>
      </c>
      <c r="CC59" t="s">
        <v>125</v>
      </c>
      <c r="CD59" t="s">
        <v>125</v>
      </c>
      <c r="CE59">
        <v>4</v>
      </c>
      <c r="CF59" t="s">
        <v>125</v>
      </c>
      <c r="CG59" t="s">
        <v>125</v>
      </c>
      <c r="CH59" t="s">
        <v>125</v>
      </c>
      <c r="CI59">
        <v>4</v>
      </c>
      <c r="CJ59" t="s">
        <v>125</v>
      </c>
      <c r="CK59" t="s">
        <v>125</v>
      </c>
      <c r="CL59" t="s">
        <v>125</v>
      </c>
      <c r="CM59">
        <v>4</v>
      </c>
      <c r="CN59" t="s">
        <v>151</v>
      </c>
      <c r="CO59">
        <v>78.099999999999994</v>
      </c>
      <c r="CP59">
        <v>82</v>
      </c>
      <c r="CQ59">
        <v>105</v>
      </c>
      <c r="CS59" t="s">
        <v>125</v>
      </c>
      <c r="CT59">
        <v>0</v>
      </c>
      <c r="CU59">
        <v>0</v>
      </c>
      <c r="CV59">
        <v>7</v>
      </c>
      <c r="CW59" t="s">
        <v>125</v>
      </c>
      <c r="CX59">
        <v>0</v>
      </c>
      <c r="CY59">
        <v>0</v>
      </c>
      <c r="CZ59">
        <v>7</v>
      </c>
      <c r="DA59">
        <v>82.95</v>
      </c>
      <c r="DB59">
        <v>73</v>
      </c>
      <c r="DC59">
        <v>88</v>
      </c>
      <c r="DE59" t="s">
        <v>125</v>
      </c>
      <c r="DF59" t="s">
        <v>125</v>
      </c>
      <c r="DG59" t="s">
        <v>125</v>
      </c>
      <c r="DH59">
        <v>1</v>
      </c>
      <c r="DI59" t="s">
        <v>152</v>
      </c>
      <c r="DJ59">
        <v>22.86</v>
      </c>
      <c r="DK59">
        <v>24</v>
      </c>
      <c r="DL59">
        <v>105</v>
      </c>
      <c r="DN59" t="s">
        <v>125</v>
      </c>
      <c r="DO59">
        <v>0</v>
      </c>
      <c r="DP59">
        <v>0</v>
      </c>
      <c r="DQ59">
        <v>7</v>
      </c>
      <c r="DR59" t="s">
        <v>125</v>
      </c>
      <c r="DS59">
        <v>0</v>
      </c>
      <c r="DT59">
        <v>0</v>
      </c>
      <c r="DU59">
        <v>7</v>
      </c>
      <c r="DV59">
        <v>26.14</v>
      </c>
      <c r="DW59">
        <v>23</v>
      </c>
      <c r="DX59">
        <v>88</v>
      </c>
      <c r="DZ59" t="s">
        <v>125</v>
      </c>
      <c r="EA59" t="s">
        <v>125</v>
      </c>
      <c r="EB59" t="s">
        <v>125</v>
      </c>
      <c r="EC59">
        <v>1</v>
      </c>
      <c r="ED59" s="2">
        <v>41183</v>
      </c>
      <c r="EE59" s="2">
        <v>41364</v>
      </c>
    </row>
    <row r="60" spans="1:135" x14ac:dyDescent="0.25">
      <c r="A60">
        <v>90005</v>
      </c>
      <c r="B60" t="s">
        <v>2</v>
      </c>
      <c r="C60" t="s">
        <v>260</v>
      </c>
      <c r="D60" t="s">
        <v>108</v>
      </c>
      <c r="E60" t="s">
        <v>109</v>
      </c>
      <c r="F60">
        <v>20016</v>
      </c>
      <c r="G60" t="s">
        <v>256</v>
      </c>
      <c r="H60" t="s">
        <v>111</v>
      </c>
      <c r="I60">
        <v>0.94</v>
      </c>
      <c r="J60">
        <v>72.92</v>
      </c>
      <c r="K60">
        <v>3229</v>
      </c>
      <c r="M60" t="s">
        <v>125</v>
      </c>
      <c r="N60">
        <v>0</v>
      </c>
      <c r="O60">
        <v>0</v>
      </c>
      <c r="P60">
        <v>7</v>
      </c>
      <c r="Q60" t="s">
        <v>125</v>
      </c>
      <c r="R60">
        <v>0</v>
      </c>
      <c r="S60">
        <v>0</v>
      </c>
      <c r="T60">
        <v>7</v>
      </c>
      <c r="U60">
        <v>0.61</v>
      </c>
      <c r="V60">
        <v>38.57</v>
      </c>
      <c r="W60">
        <v>2622</v>
      </c>
      <c r="Y60">
        <v>2.36</v>
      </c>
      <c r="Z60">
        <v>34.35</v>
      </c>
      <c r="AA60">
        <v>607</v>
      </c>
      <c r="AC60" t="s">
        <v>112</v>
      </c>
      <c r="AD60">
        <v>0.02</v>
      </c>
      <c r="AE60">
        <v>1.25</v>
      </c>
      <c r="AF60">
        <v>3229</v>
      </c>
      <c r="AH60" t="s">
        <v>125</v>
      </c>
      <c r="AI60">
        <v>0</v>
      </c>
      <c r="AJ60">
        <v>0</v>
      </c>
      <c r="AK60">
        <v>7</v>
      </c>
      <c r="AL60" t="s">
        <v>125</v>
      </c>
      <c r="AM60">
        <v>0</v>
      </c>
      <c r="AN60">
        <v>0</v>
      </c>
      <c r="AO60">
        <v>7</v>
      </c>
      <c r="AP60">
        <v>0.02</v>
      </c>
      <c r="AQ60">
        <v>1.25</v>
      </c>
      <c r="AR60">
        <v>2622</v>
      </c>
      <c r="AT60">
        <v>0</v>
      </c>
      <c r="AU60">
        <v>0</v>
      </c>
      <c r="AV60">
        <v>607</v>
      </c>
      <c r="AX60" t="s">
        <v>257</v>
      </c>
      <c r="AY60" t="s">
        <v>125</v>
      </c>
      <c r="AZ60" t="s">
        <v>125</v>
      </c>
      <c r="BA60" t="s">
        <v>125</v>
      </c>
      <c r="BB60">
        <v>4</v>
      </c>
      <c r="BC60" t="s">
        <v>125</v>
      </c>
      <c r="BD60" t="s">
        <v>125</v>
      </c>
      <c r="BE60" t="s">
        <v>125</v>
      </c>
      <c r="BF60">
        <v>4</v>
      </c>
      <c r="BG60" t="s">
        <v>125</v>
      </c>
      <c r="BH60" t="s">
        <v>125</v>
      </c>
      <c r="BI60" t="s">
        <v>125</v>
      </c>
      <c r="BJ60">
        <v>4</v>
      </c>
      <c r="BK60" t="s">
        <v>125</v>
      </c>
      <c r="BL60" t="s">
        <v>125</v>
      </c>
      <c r="BM60" t="s">
        <v>125</v>
      </c>
      <c r="BN60">
        <v>4</v>
      </c>
      <c r="BO60" t="s">
        <v>125</v>
      </c>
      <c r="BP60" t="s">
        <v>125</v>
      </c>
      <c r="BQ60" t="s">
        <v>125</v>
      </c>
      <c r="BR60">
        <v>4</v>
      </c>
      <c r="BS60" t="s">
        <v>113</v>
      </c>
      <c r="BT60" t="s">
        <v>125</v>
      </c>
      <c r="BU60" t="s">
        <v>125</v>
      </c>
      <c r="BV60" t="s">
        <v>125</v>
      </c>
      <c r="BW60">
        <v>4</v>
      </c>
      <c r="BX60" t="s">
        <v>125</v>
      </c>
      <c r="BY60" t="s">
        <v>125</v>
      </c>
      <c r="BZ60" t="s">
        <v>125</v>
      </c>
      <c r="CA60">
        <v>4</v>
      </c>
      <c r="CB60" t="s">
        <v>125</v>
      </c>
      <c r="CC60" t="s">
        <v>125</v>
      </c>
      <c r="CD60" t="s">
        <v>125</v>
      </c>
      <c r="CE60">
        <v>4</v>
      </c>
      <c r="CF60" t="s">
        <v>125</v>
      </c>
      <c r="CG60" t="s">
        <v>125</v>
      </c>
      <c r="CH60" t="s">
        <v>125</v>
      </c>
      <c r="CI60">
        <v>4</v>
      </c>
      <c r="CJ60" t="s">
        <v>125</v>
      </c>
      <c r="CK60" t="s">
        <v>125</v>
      </c>
      <c r="CL60" t="s">
        <v>125</v>
      </c>
      <c r="CM60">
        <v>4</v>
      </c>
      <c r="CN60" t="s">
        <v>151</v>
      </c>
      <c r="CO60">
        <v>94</v>
      </c>
      <c r="CP60">
        <v>235</v>
      </c>
      <c r="CQ60">
        <v>250</v>
      </c>
      <c r="CS60" t="s">
        <v>125</v>
      </c>
      <c r="CT60">
        <v>0</v>
      </c>
      <c r="CU60">
        <v>0</v>
      </c>
      <c r="CV60">
        <v>7</v>
      </c>
      <c r="CW60" t="s">
        <v>125</v>
      </c>
      <c r="CX60">
        <v>0</v>
      </c>
      <c r="CY60">
        <v>0</v>
      </c>
      <c r="CZ60">
        <v>7</v>
      </c>
      <c r="DA60">
        <v>94.88</v>
      </c>
      <c r="DB60">
        <v>204</v>
      </c>
      <c r="DC60">
        <v>215</v>
      </c>
      <c r="DE60">
        <v>88.57</v>
      </c>
      <c r="DF60">
        <v>31</v>
      </c>
      <c r="DG60">
        <v>35</v>
      </c>
      <c r="DI60" t="s">
        <v>152</v>
      </c>
      <c r="DJ60">
        <v>87.6</v>
      </c>
      <c r="DK60">
        <v>219</v>
      </c>
      <c r="DL60">
        <v>250</v>
      </c>
      <c r="DN60" t="s">
        <v>125</v>
      </c>
      <c r="DO60">
        <v>0</v>
      </c>
      <c r="DP60">
        <v>0</v>
      </c>
      <c r="DQ60">
        <v>7</v>
      </c>
      <c r="DR60" t="s">
        <v>125</v>
      </c>
      <c r="DS60">
        <v>0</v>
      </c>
      <c r="DT60">
        <v>0</v>
      </c>
      <c r="DU60">
        <v>7</v>
      </c>
      <c r="DV60">
        <v>87.91</v>
      </c>
      <c r="DW60">
        <v>189</v>
      </c>
      <c r="DX60">
        <v>215</v>
      </c>
      <c r="DZ60">
        <v>85.71</v>
      </c>
      <c r="EA60">
        <v>30</v>
      </c>
      <c r="EB60">
        <v>35</v>
      </c>
      <c r="ED60" s="2">
        <v>41183</v>
      </c>
      <c r="EE60" s="2">
        <v>41364</v>
      </c>
    </row>
    <row r="61" spans="1:135" x14ac:dyDescent="0.25">
      <c r="A61">
        <v>90008</v>
      </c>
      <c r="B61" t="s">
        <v>7</v>
      </c>
      <c r="C61" t="s">
        <v>261</v>
      </c>
      <c r="D61" t="s">
        <v>108</v>
      </c>
      <c r="E61" t="s">
        <v>109</v>
      </c>
      <c r="F61">
        <v>20032</v>
      </c>
      <c r="G61" t="s">
        <v>256</v>
      </c>
      <c r="H61" t="s">
        <v>111</v>
      </c>
      <c r="I61">
        <v>0</v>
      </c>
      <c r="J61">
        <v>0</v>
      </c>
      <c r="K61">
        <v>4085</v>
      </c>
      <c r="M61" t="s">
        <v>125</v>
      </c>
      <c r="N61">
        <v>0</v>
      </c>
      <c r="O61">
        <v>0</v>
      </c>
      <c r="P61">
        <v>7</v>
      </c>
      <c r="Q61" t="s">
        <v>125</v>
      </c>
      <c r="R61">
        <v>0</v>
      </c>
      <c r="S61">
        <v>0</v>
      </c>
      <c r="T61">
        <v>7</v>
      </c>
      <c r="U61">
        <v>0</v>
      </c>
      <c r="V61">
        <v>0</v>
      </c>
      <c r="W61">
        <v>3818</v>
      </c>
      <c r="Y61">
        <v>0</v>
      </c>
      <c r="Z61">
        <v>0</v>
      </c>
      <c r="AA61">
        <v>267</v>
      </c>
      <c r="AC61" t="s">
        <v>112</v>
      </c>
      <c r="AD61">
        <v>0.1</v>
      </c>
      <c r="AE61">
        <v>10.130000000000001</v>
      </c>
      <c r="AF61">
        <v>4085</v>
      </c>
      <c r="AH61" t="s">
        <v>125</v>
      </c>
      <c r="AI61">
        <v>0</v>
      </c>
      <c r="AJ61">
        <v>0</v>
      </c>
      <c r="AK61">
        <v>7</v>
      </c>
      <c r="AL61" t="s">
        <v>125</v>
      </c>
      <c r="AM61">
        <v>0</v>
      </c>
      <c r="AN61">
        <v>0</v>
      </c>
      <c r="AO61">
        <v>7</v>
      </c>
      <c r="AP61">
        <v>0.11</v>
      </c>
      <c r="AQ61">
        <v>10.130000000000001</v>
      </c>
      <c r="AR61">
        <v>3818</v>
      </c>
      <c r="AT61">
        <v>0</v>
      </c>
      <c r="AU61">
        <v>0</v>
      </c>
      <c r="AV61">
        <v>267</v>
      </c>
      <c r="AX61" t="s">
        <v>257</v>
      </c>
      <c r="AY61" t="s">
        <v>125</v>
      </c>
      <c r="AZ61" t="s">
        <v>125</v>
      </c>
      <c r="BA61" t="s">
        <v>125</v>
      </c>
      <c r="BB61">
        <v>4</v>
      </c>
      <c r="BC61" t="s">
        <v>125</v>
      </c>
      <c r="BD61" t="s">
        <v>125</v>
      </c>
      <c r="BE61" t="s">
        <v>125</v>
      </c>
      <c r="BF61">
        <v>4</v>
      </c>
      <c r="BG61" t="s">
        <v>125</v>
      </c>
      <c r="BH61" t="s">
        <v>125</v>
      </c>
      <c r="BI61" t="s">
        <v>125</v>
      </c>
      <c r="BJ61">
        <v>4</v>
      </c>
      <c r="BK61" t="s">
        <v>125</v>
      </c>
      <c r="BL61" t="s">
        <v>125</v>
      </c>
      <c r="BM61" t="s">
        <v>125</v>
      </c>
      <c r="BN61">
        <v>4</v>
      </c>
      <c r="BO61" t="s">
        <v>125</v>
      </c>
      <c r="BP61" t="s">
        <v>125</v>
      </c>
      <c r="BQ61" t="s">
        <v>125</v>
      </c>
      <c r="BR61">
        <v>4</v>
      </c>
      <c r="BS61" t="s">
        <v>113</v>
      </c>
      <c r="BT61" t="s">
        <v>125</v>
      </c>
      <c r="BU61" t="s">
        <v>125</v>
      </c>
      <c r="BV61" t="s">
        <v>125</v>
      </c>
      <c r="BW61">
        <v>4</v>
      </c>
      <c r="BX61" t="s">
        <v>125</v>
      </c>
      <c r="BY61" t="s">
        <v>125</v>
      </c>
      <c r="BZ61" t="s">
        <v>125</v>
      </c>
      <c r="CA61">
        <v>4</v>
      </c>
      <c r="CB61" t="s">
        <v>125</v>
      </c>
      <c r="CC61" t="s">
        <v>125</v>
      </c>
      <c r="CD61" t="s">
        <v>125</v>
      </c>
      <c r="CE61">
        <v>4</v>
      </c>
      <c r="CF61" t="s">
        <v>125</v>
      </c>
      <c r="CG61" t="s">
        <v>125</v>
      </c>
      <c r="CH61" t="s">
        <v>125</v>
      </c>
      <c r="CI61">
        <v>4</v>
      </c>
      <c r="CJ61" t="s">
        <v>125</v>
      </c>
      <c r="CK61" t="s">
        <v>125</v>
      </c>
      <c r="CL61" t="s">
        <v>125</v>
      </c>
      <c r="CM61">
        <v>4</v>
      </c>
      <c r="CN61" t="s">
        <v>151</v>
      </c>
      <c r="CO61">
        <v>17.32</v>
      </c>
      <c r="CP61">
        <v>22</v>
      </c>
      <c r="CQ61">
        <v>127</v>
      </c>
      <c r="CS61" t="s">
        <v>125</v>
      </c>
      <c r="CT61">
        <v>0</v>
      </c>
      <c r="CU61">
        <v>0</v>
      </c>
      <c r="CV61">
        <v>7</v>
      </c>
      <c r="CW61" t="s">
        <v>125</v>
      </c>
      <c r="CX61">
        <v>0</v>
      </c>
      <c r="CY61">
        <v>0</v>
      </c>
      <c r="CZ61">
        <v>7</v>
      </c>
      <c r="DA61">
        <v>17.82</v>
      </c>
      <c r="DB61">
        <v>18</v>
      </c>
      <c r="DC61">
        <v>101</v>
      </c>
      <c r="DE61" t="s">
        <v>125</v>
      </c>
      <c r="DF61" t="s">
        <v>125</v>
      </c>
      <c r="DG61" t="s">
        <v>125</v>
      </c>
      <c r="DH61">
        <v>1</v>
      </c>
      <c r="DI61" t="s">
        <v>152</v>
      </c>
      <c r="DJ61">
        <v>0</v>
      </c>
      <c r="DK61">
        <v>0</v>
      </c>
      <c r="DL61">
        <v>127</v>
      </c>
      <c r="DN61" t="s">
        <v>125</v>
      </c>
      <c r="DO61">
        <v>0</v>
      </c>
      <c r="DP61">
        <v>0</v>
      </c>
      <c r="DQ61">
        <v>7</v>
      </c>
      <c r="DR61" t="s">
        <v>125</v>
      </c>
      <c r="DS61">
        <v>0</v>
      </c>
      <c r="DT61">
        <v>0</v>
      </c>
      <c r="DU61">
        <v>7</v>
      </c>
      <c r="DV61">
        <v>0</v>
      </c>
      <c r="DW61">
        <v>0</v>
      </c>
      <c r="DX61">
        <v>101</v>
      </c>
      <c r="DZ61">
        <v>0</v>
      </c>
      <c r="EA61">
        <v>0</v>
      </c>
      <c r="EB61">
        <v>26</v>
      </c>
      <c r="ED61" s="2">
        <v>41183</v>
      </c>
      <c r="EE61" s="2">
        <v>41364</v>
      </c>
    </row>
    <row r="63" spans="1:135" x14ac:dyDescent="0.25">
      <c r="A63">
        <v>94001</v>
      </c>
      <c r="B63" t="s">
        <v>134</v>
      </c>
      <c r="C63" t="s">
        <v>263</v>
      </c>
      <c r="D63" t="s">
        <v>108</v>
      </c>
      <c r="E63" t="s">
        <v>109</v>
      </c>
      <c r="F63">
        <v>20032</v>
      </c>
      <c r="G63" t="s">
        <v>256</v>
      </c>
      <c r="H63" t="s">
        <v>111</v>
      </c>
      <c r="I63">
        <v>0</v>
      </c>
      <c r="J63">
        <v>1</v>
      </c>
      <c r="K63">
        <v>40683</v>
      </c>
      <c r="M63" t="s">
        <v>125</v>
      </c>
      <c r="N63">
        <v>0</v>
      </c>
      <c r="O63">
        <v>0</v>
      </c>
      <c r="P63">
        <v>7</v>
      </c>
      <c r="Q63" t="s">
        <v>125</v>
      </c>
      <c r="R63">
        <v>0</v>
      </c>
      <c r="S63">
        <v>0</v>
      </c>
      <c r="T63">
        <v>7</v>
      </c>
      <c r="U63">
        <v>0</v>
      </c>
      <c r="V63">
        <v>1</v>
      </c>
      <c r="W63">
        <v>33575</v>
      </c>
      <c r="Y63">
        <v>0</v>
      </c>
      <c r="Z63">
        <v>0</v>
      </c>
      <c r="AA63">
        <v>7108</v>
      </c>
      <c r="AC63" t="s">
        <v>112</v>
      </c>
      <c r="AD63">
        <v>0.03</v>
      </c>
      <c r="AE63">
        <v>32.4</v>
      </c>
      <c r="AF63">
        <v>40683</v>
      </c>
      <c r="AH63" t="s">
        <v>125</v>
      </c>
      <c r="AI63">
        <v>0</v>
      </c>
      <c r="AJ63">
        <v>0</v>
      </c>
      <c r="AK63">
        <v>7</v>
      </c>
      <c r="AL63" t="s">
        <v>125</v>
      </c>
      <c r="AM63">
        <v>0</v>
      </c>
      <c r="AN63">
        <v>0</v>
      </c>
      <c r="AO63">
        <v>7</v>
      </c>
      <c r="AP63">
        <v>0.04</v>
      </c>
      <c r="AQ63">
        <v>32.4</v>
      </c>
      <c r="AR63">
        <v>33575</v>
      </c>
      <c r="AT63">
        <v>0</v>
      </c>
      <c r="AU63">
        <v>0</v>
      </c>
      <c r="AV63">
        <v>7108</v>
      </c>
      <c r="AX63" t="s">
        <v>257</v>
      </c>
      <c r="AY63" t="s">
        <v>125</v>
      </c>
      <c r="AZ63" t="s">
        <v>125</v>
      </c>
      <c r="BA63" t="s">
        <v>125</v>
      </c>
      <c r="BB63">
        <v>4</v>
      </c>
      <c r="BC63" t="s">
        <v>125</v>
      </c>
      <c r="BD63" t="s">
        <v>125</v>
      </c>
      <c r="BE63" t="s">
        <v>125</v>
      </c>
      <c r="BF63">
        <v>4</v>
      </c>
      <c r="BG63" t="s">
        <v>125</v>
      </c>
      <c r="BH63" t="s">
        <v>125</v>
      </c>
      <c r="BI63" t="s">
        <v>125</v>
      </c>
      <c r="BJ63">
        <v>4</v>
      </c>
      <c r="BK63" t="s">
        <v>125</v>
      </c>
      <c r="BL63" t="s">
        <v>125</v>
      </c>
      <c r="BM63" t="s">
        <v>125</v>
      </c>
      <c r="BN63">
        <v>4</v>
      </c>
      <c r="BO63" t="s">
        <v>125</v>
      </c>
      <c r="BP63" t="s">
        <v>125</v>
      </c>
      <c r="BQ63" t="s">
        <v>125</v>
      </c>
      <c r="BR63">
        <v>4</v>
      </c>
      <c r="BS63" t="s">
        <v>113</v>
      </c>
      <c r="BT63" t="s">
        <v>125</v>
      </c>
      <c r="BU63" t="s">
        <v>125</v>
      </c>
      <c r="BV63" t="s">
        <v>125</v>
      </c>
      <c r="BW63">
        <v>4</v>
      </c>
      <c r="BX63" t="s">
        <v>125</v>
      </c>
      <c r="BY63" t="s">
        <v>125</v>
      </c>
      <c r="BZ63" t="s">
        <v>125</v>
      </c>
      <c r="CA63">
        <v>4</v>
      </c>
      <c r="CB63" t="s">
        <v>125</v>
      </c>
      <c r="CC63" t="s">
        <v>125</v>
      </c>
      <c r="CD63" t="s">
        <v>125</v>
      </c>
      <c r="CE63">
        <v>4</v>
      </c>
      <c r="CF63" t="s">
        <v>125</v>
      </c>
      <c r="CG63" t="s">
        <v>125</v>
      </c>
      <c r="CH63" t="s">
        <v>125</v>
      </c>
      <c r="CI63">
        <v>4</v>
      </c>
      <c r="CJ63" t="s">
        <v>125</v>
      </c>
      <c r="CK63" t="s">
        <v>125</v>
      </c>
      <c r="CL63" t="s">
        <v>125</v>
      </c>
      <c r="CM63">
        <v>4</v>
      </c>
      <c r="CN63" t="s">
        <v>151</v>
      </c>
      <c r="CO63">
        <v>0</v>
      </c>
      <c r="CP63">
        <v>0</v>
      </c>
      <c r="CQ63">
        <v>92</v>
      </c>
      <c r="CS63" t="s">
        <v>125</v>
      </c>
      <c r="CT63">
        <v>0</v>
      </c>
      <c r="CU63">
        <v>0</v>
      </c>
      <c r="CV63">
        <v>7</v>
      </c>
      <c r="CW63" t="s">
        <v>125</v>
      </c>
      <c r="CX63">
        <v>0</v>
      </c>
      <c r="CY63">
        <v>0</v>
      </c>
      <c r="CZ63">
        <v>7</v>
      </c>
      <c r="DA63">
        <v>0</v>
      </c>
      <c r="DB63">
        <v>0</v>
      </c>
      <c r="DC63">
        <v>81</v>
      </c>
      <c r="DE63">
        <v>0</v>
      </c>
      <c r="DF63">
        <v>0</v>
      </c>
      <c r="DG63">
        <v>11</v>
      </c>
      <c r="DI63" t="s">
        <v>152</v>
      </c>
      <c r="DJ63">
        <v>0</v>
      </c>
      <c r="DK63">
        <v>0</v>
      </c>
      <c r="DL63">
        <v>92</v>
      </c>
      <c r="DN63" t="s">
        <v>125</v>
      </c>
      <c r="DO63">
        <v>0</v>
      </c>
      <c r="DP63">
        <v>0</v>
      </c>
      <c r="DQ63">
        <v>7</v>
      </c>
      <c r="DR63" t="s">
        <v>125</v>
      </c>
      <c r="DS63">
        <v>0</v>
      </c>
      <c r="DT63">
        <v>0</v>
      </c>
      <c r="DU63">
        <v>7</v>
      </c>
      <c r="DV63">
        <v>0</v>
      </c>
      <c r="DW63">
        <v>0</v>
      </c>
      <c r="DX63">
        <v>81</v>
      </c>
      <c r="DZ63">
        <v>0</v>
      </c>
      <c r="EA63">
        <v>0</v>
      </c>
      <c r="EB63">
        <v>11</v>
      </c>
      <c r="ED63" s="2">
        <v>41183</v>
      </c>
      <c r="EE63" s="2">
        <v>41364</v>
      </c>
    </row>
    <row r="64" spans="1:135" x14ac:dyDescent="0.25">
      <c r="A64">
        <v>94004</v>
      </c>
      <c r="B64" t="s">
        <v>136</v>
      </c>
      <c r="C64" t="s">
        <v>264</v>
      </c>
      <c r="D64" t="s">
        <v>108</v>
      </c>
      <c r="E64" t="s">
        <v>109</v>
      </c>
      <c r="F64">
        <v>20016</v>
      </c>
      <c r="G64" t="s">
        <v>256</v>
      </c>
      <c r="H64" t="s">
        <v>111</v>
      </c>
      <c r="I64">
        <v>0.06</v>
      </c>
      <c r="J64">
        <v>14.52</v>
      </c>
      <c r="K64">
        <v>9627</v>
      </c>
      <c r="M64">
        <v>0.14000000000000001</v>
      </c>
      <c r="N64">
        <v>3.15</v>
      </c>
      <c r="O64">
        <v>965</v>
      </c>
      <c r="Q64">
        <v>7.0000000000000007E-2</v>
      </c>
      <c r="R64">
        <v>6.42</v>
      </c>
      <c r="S64">
        <v>3806</v>
      </c>
      <c r="U64">
        <v>0.04</v>
      </c>
      <c r="V64">
        <v>4.07</v>
      </c>
      <c r="W64">
        <v>4687</v>
      </c>
      <c r="Y64">
        <v>0.22</v>
      </c>
      <c r="Z64">
        <v>0.88</v>
      </c>
      <c r="AA64">
        <v>169</v>
      </c>
      <c r="AC64" t="s">
        <v>112</v>
      </c>
      <c r="AD64">
        <v>0.18</v>
      </c>
      <c r="AE64">
        <v>40.98</v>
      </c>
      <c r="AF64">
        <v>9627</v>
      </c>
      <c r="AH64">
        <v>0.5</v>
      </c>
      <c r="AI64">
        <v>11.48</v>
      </c>
      <c r="AJ64">
        <v>965</v>
      </c>
      <c r="AL64">
        <v>0.25</v>
      </c>
      <c r="AM64">
        <v>22.5</v>
      </c>
      <c r="AN64">
        <v>3806</v>
      </c>
      <c r="AP64">
        <v>0.06</v>
      </c>
      <c r="AQ64">
        <v>7</v>
      </c>
      <c r="AR64">
        <v>4687</v>
      </c>
      <c r="AT64">
        <v>0</v>
      </c>
      <c r="AU64">
        <v>0</v>
      </c>
      <c r="AV64">
        <v>169</v>
      </c>
      <c r="AX64" t="s">
        <v>257</v>
      </c>
      <c r="AY64" t="s">
        <v>125</v>
      </c>
      <c r="AZ64" t="s">
        <v>125</v>
      </c>
      <c r="BA64" t="s">
        <v>125</v>
      </c>
      <c r="BB64">
        <v>4</v>
      </c>
      <c r="BC64" t="s">
        <v>125</v>
      </c>
      <c r="BD64" t="s">
        <v>125</v>
      </c>
      <c r="BE64" t="s">
        <v>125</v>
      </c>
      <c r="BF64">
        <v>4</v>
      </c>
      <c r="BG64" t="s">
        <v>125</v>
      </c>
      <c r="BH64" t="s">
        <v>125</v>
      </c>
      <c r="BI64" t="s">
        <v>125</v>
      </c>
      <c r="BJ64">
        <v>4</v>
      </c>
      <c r="BK64" t="s">
        <v>125</v>
      </c>
      <c r="BL64" t="s">
        <v>125</v>
      </c>
      <c r="BM64" t="s">
        <v>125</v>
      </c>
      <c r="BN64">
        <v>4</v>
      </c>
      <c r="BO64" t="s">
        <v>125</v>
      </c>
      <c r="BP64" t="s">
        <v>125</v>
      </c>
      <c r="BQ64" t="s">
        <v>125</v>
      </c>
      <c r="BR64">
        <v>4</v>
      </c>
      <c r="BS64" t="s">
        <v>113</v>
      </c>
      <c r="BT64" t="s">
        <v>125</v>
      </c>
      <c r="BU64" t="s">
        <v>125</v>
      </c>
      <c r="BV64" t="s">
        <v>125</v>
      </c>
      <c r="BW64">
        <v>4</v>
      </c>
      <c r="BX64" t="s">
        <v>125</v>
      </c>
      <c r="BY64" t="s">
        <v>125</v>
      </c>
      <c r="BZ64" t="s">
        <v>125</v>
      </c>
      <c r="CA64">
        <v>4</v>
      </c>
      <c r="CB64" t="s">
        <v>125</v>
      </c>
      <c r="CC64" t="s">
        <v>125</v>
      </c>
      <c r="CD64" t="s">
        <v>125</v>
      </c>
      <c r="CE64">
        <v>4</v>
      </c>
      <c r="CF64" t="s">
        <v>125</v>
      </c>
      <c r="CG64" t="s">
        <v>125</v>
      </c>
      <c r="CH64" t="s">
        <v>125</v>
      </c>
      <c r="CI64">
        <v>4</v>
      </c>
      <c r="CJ64" t="s">
        <v>125</v>
      </c>
      <c r="CK64" t="s">
        <v>125</v>
      </c>
      <c r="CL64" t="s">
        <v>125</v>
      </c>
      <c r="CM64">
        <v>4</v>
      </c>
      <c r="CN64" t="s">
        <v>151</v>
      </c>
      <c r="CO64">
        <v>100</v>
      </c>
      <c r="CP64">
        <v>354</v>
      </c>
      <c r="CQ64">
        <v>354</v>
      </c>
      <c r="CS64">
        <v>100</v>
      </c>
      <c r="CT64">
        <v>92</v>
      </c>
      <c r="CU64">
        <v>92</v>
      </c>
      <c r="CW64">
        <v>100</v>
      </c>
      <c r="CX64">
        <v>113</v>
      </c>
      <c r="CY64">
        <v>113</v>
      </c>
      <c r="DA64">
        <v>100</v>
      </c>
      <c r="DB64">
        <v>134</v>
      </c>
      <c r="DC64">
        <v>134</v>
      </c>
      <c r="DE64">
        <v>100</v>
      </c>
      <c r="DF64">
        <v>15</v>
      </c>
      <c r="DG64">
        <v>15</v>
      </c>
      <c r="DI64" t="s">
        <v>152</v>
      </c>
      <c r="DJ64">
        <v>34.18</v>
      </c>
      <c r="DK64">
        <v>121</v>
      </c>
      <c r="DL64">
        <v>354</v>
      </c>
      <c r="DN64">
        <v>58.7</v>
      </c>
      <c r="DO64">
        <v>54</v>
      </c>
      <c r="DP64">
        <v>92</v>
      </c>
      <c r="DR64">
        <v>18.579999999999998</v>
      </c>
      <c r="DS64">
        <v>21</v>
      </c>
      <c r="DT64">
        <v>113</v>
      </c>
      <c r="DV64">
        <v>32.090000000000003</v>
      </c>
      <c r="DW64">
        <v>43</v>
      </c>
      <c r="DX64">
        <v>134</v>
      </c>
      <c r="DZ64" t="s">
        <v>125</v>
      </c>
      <c r="EA64" t="s">
        <v>125</v>
      </c>
      <c r="EB64" t="s">
        <v>125</v>
      </c>
      <c r="EC64">
        <v>1</v>
      </c>
      <c r="ED64" s="2">
        <v>41183</v>
      </c>
      <c r="EE64" s="2">
        <v>41364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6" workbookViewId="0">
      <selection activeCell="A16" sqref="A16"/>
    </sheetView>
  </sheetViews>
  <sheetFormatPr defaultRowHeight="15" x14ac:dyDescent="0.25"/>
  <cols>
    <col min="7" max="7" width="20.85546875" bestFit="1" customWidth="1"/>
    <col min="8" max="8" width="26.140625" bestFit="1" customWidth="1"/>
  </cols>
  <sheetData>
    <row r="1" spans="1:13" x14ac:dyDescent="0.25">
      <c r="A1" t="s">
        <v>266</v>
      </c>
      <c r="B1" t="s">
        <v>267</v>
      </c>
      <c r="I1" t="s">
        <v>273</v>
      </c>
      <c r="J1" t="s">
        <v>268</v>
      </c>
      <c r="K1" t="s">
        <v>270</v>
      </c>
      <c r="M1" t="s">
        <v>272</v>
      </c>
    </row>
    <row r="2" spans="1:13" x14ac:dyDescent="0.25">
      <c r="A2">
        <v>90011</v>
      </c>
      <c r="B2" t="s">
        <v>8</v>
      </c>
      <c r="C2" t="s">
        <v>133</v>
      </c>
      <c r="D2" t="s">
        <v>108</v>
      </c>
      <c r="E2" t="s">
        <v>109</v>
      </c>
      <c r="F2">
        <v>20010</v>
      </c>
      <c r="G2" t="s">
        <v>110</v>
      </c>
      <c r="H2" t="s">
        <v>111</v>
      </c>
      <c r="I2">
        <v>22.69</v>
      </c>
      <c r="J2">
        <v>2018</v>
      </c>
      <c r="K2">
        <f>I10/SQRT(5)</f>
        <v>10.541452935909735</v>
      </c>
      <c r="M2">
        <v>13044</v>
      </c>
    </row>
    <row r="3" spans="1:13" x14ac:dyDescent="0.25">
      <c r="A3">
        <v>90011</v>
      </c>
      <c r="B3" t="s">
        <v>8</v>
      </c>
      <c r="C3" t="s">
        <v>133</v>
      </c>
      <c r="D3" t="s">
        <v>108</v>
      </c>
      <c r="E3" t="s">
        <v>109</v>
      </c>
      <c r="F3">
        <v>20010</v>
      </c>
      <c r="G3" t="s">
        <v>110</v>
      </c>
      <c r="H3" t="s">
        <v>111</v>
      </c>
      <c r="I3">
        <v>58.93</v>
      </c>
      <c r="J3">
        <v>2017</v>
      </c>
      <c r="K3">
        <v>10.541452935909735</v>
      </c>
      <c r="M3">
        <v>12051</v>
      </c>
    </row>
    <row r="4" spans="1:13" x14ac:dyDescent="0.25">
      <c r="A4">
        <v>90011</v>
      </c>
      <c r="B4" t="s">
        <v>8</v>
      </c>
      <c r="C4" t="s">
        <v>262</v>
      </c>
      <c r="D4" t="s">
        <v>108</v>
      </c>
      <c r="E4" t="s">
        <v>109</v>
      </c>
      <c r="F4">
        <v>20010</v>
      </c>
      <c r="G4" t="s">
        <v>256</v>
      </c>
      <c r="H4" t="s">
        <v>111</v>
      </c>
      <c r="I4">
        <v>0.76</v>
      </c>
      <c r="J4">
        <v>2016</v>
      </c>
      <c r="K4">
        <v>10.541452935909735</v>
      </c>
      <c r="M4">
        <v>21791</v>
      </c>
    </row>
    <row r="5" spans="1:13" x14ac:dyDescent="0.25">
      <c r="A5">
        <v>90011</v>
      </c>
      <c r="B5" t="s">
        <v>8</v>
      </c>
      <c r="C5" t="s">
        <v>262</v>
      </c>
      <c r="D5" t="s">
        <v>108</v>
      </c>
      <c r="E5" t="s">
        <v>109</v>
      </c>
      <c r="F5">
        <v>20010</v>
      </c>
      <c r="G5" t="s">
        <v>256</v>
      </c>
      <c r="H5" t="s">
        <v>111</v>
      </c>
      <c r="I5">
        <v>2.2400000000000002</v>
      </c>
      <c r="J5">
        <v>2015</v>
      </c>
      <c r="K5">
        <v>10.541452935909735</v>
      </c>
      <c r="M5">
        <v>16443</v>
      </c>
    </row>
    <row r="6" spans="1:13" x14ac:dyDescent="0.25">
      <c r="A6">
        <v>90011</v>
      </c>
      <c r="B6" t="s">
        <v>8</v>
      </c>
      <c r="C6" t="s">
        <v>262</v>
      </c>
      <c r="D6" t="s">
        <v>108</v>
      </c>
      <c r="E6" t="s">
        <v>109</v>
      </c>
      <c r="F6">
        <v>20010</v>
      </c>
      <c r="G6" t="s">
        <v>256</v>
      </c>
      <c r="H6" t="s">
        <v>111</v>
      </c>
      <c r="I6">
        <v>16.23</v>
      </c>
      <c r="J6">
        <v>2014</v>
      </c>
      <c r="K6">
        <v>10.541452935909735</v>
      </c>
      <c r="M6">
        <v>9804</v>
      </c>
    </row>
    <row r="9" spans="1:13" x14ac:dyDescent="0.25">
      <c r="H9" t="s">
        <v>265</v>
      </c>
      <c r="I9">
        <f>AVERAGE(I2:I6)</f>
        <v>20.170000000000002</v>
      </c>
    </row>
    <row r="10" spans="1:13" x14ac:dyDescent="0.25">
      <c r="H10" t="s">
        <v>269</v>
      </c>
      <c r="I10">
        <f>STDEV(I2:I6)</f>
        <v>23.571405346308904</v>
      </c>
    </row>
    <row r="13" spans="1:13" x14ac:dyDescent="0.25">
      <c r="A13" t="s">
        <v>12</v>
      </c>
      <c r="B13">
        <f>I9-1.96*K2</f>
        <v>-0.49124775438307822</v>
      </c>
    </row>
    <row r="14" spans="1:13" x14ac:dyDescent="0.25">
      <c r="A14" t="s">
        <v>360</v>
      </c>
      <c r="B14">
        <f>I9+1.96*K2</f>
        <v>40.831247754383085</v>
      </c>
      <c r="C14">
        <v>40.831247754383085</v>
      </c>
      <c r="D14">
        <v>40.831247754383085</v>
      </c>
      <c r="E14">
        <v>40.831247754383085</v>
      </c>
      <c r="F14">
        <v>40.831247754383085</v>
      </c>
    </row>
    <row r="15" spans="1:13" x14ac:dyDescent="0.25">
      <c r="A15" t="s">
        <v>361</v>
      </c>
      <c r="B15">
        <v>0</v>
      </c>
      <c r="C15">
        <v>0</v>
      </c>
      <c r="D15">
        <v>0</v>
      </c>
      <c r="E15">
        <v>0</v>
      </c>
      <c r="F15">
        <v>0</v>
      </c>
    </row>
    <row r="16" spans="1:13" x14ac:dyDescent="0.25">
      <c r="A16" t="s">
        <v>362</v>
      </c>
      <c r="B16">
        <v>22.69</v>
      </c>
      <c r="C16">
        <v>58.93</v>
      </c>
      <c r="D16">
        <v>0.76</v>
      </c>
      <c r="E16">
        <v>2.2400000000000002</v>
      </c>
      <c r="F16">
        <v>16.23</v>
      </c>
    </row>
    <row r="17" spans="1:6" x14ac:dyDescent="0.25">
      <c r="A17" t="s">
        <v>271</v>
      </c>
      <c r="B17">
        <v>2018</v>
      </c>
      <c r="C17">
        <v>2017</v>
      </c>
      <c r="D17">
        <v>2016</v>
      </c>
      <c r="E17">
        <v>2015</v>
      </c>
      <c r="F17">
        <v>2014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opLeftCell="A25" workbookViewId="0">
      <selection activeCell="P41" sqref="P41"/>
    </sheetView>
  </sheetViews>
  <sheetFormatPr defaultRowHeight="15" x14ac:dyDescent="0.25"/>
  <cols>
    <col min="1" max="1" width="10" bestFit="1" customWidth="1"/>
    <col min="2" max="2" width="41.28515625" bestFit="1" customWidth="1"/>
    <col min="3" max="3" width="9.140625" customWidth="1"/>
    <col min="4" max="4" width="12.7109375" bestFit="1" customWidth="1"/>
    <col min="17" max="17" width="12.140625" customWidth="1"/>
    <col min="18" max="18" width="12.7109375" customWidth="1"/>
    <col min="20" max="20" width="16.85546875" bestFit="1" customWidth="1"/>
    <col min="21" max="21" width="16" bestFit="1" customWidth="1"/>
  </cols>
  <sheetData>
    <row r="1" spans="1:21" x14ac:dyDescent="0.25">
      <c r="A1" t="s">
        <v>0</v>
      </c>
      <c r="B1" t="s">
        <v>1</v>
      </c>
      <c r="C1" t="s">
        <v>16</v>
      </c>
      <c r="D1" t="s">
        <v>17</v>
      </c>
      <c r="E1" t="s">
        <v>18</v>
      </c>
      <c r="F1" t="s">
        <v>274</v>
      </c>
      <c r="G1" t="s">
        <v>275</v>
      </c>
      <c r="H1" t="s">
        <v>276</v>
      </c>
      <c r="I1" t="s">
        <v>277</v>
      </c>
      <c r="J1" t="s">
        <v>278</v>
      </c>
      <c r="K1" t="s">
        <v>279</v>
      </c>
      <c r="L1" t="s">
        <v>280</v>
      </c>
      <c r="M1" t="s">
        <v>281</v>
      </c>
      <c r="N1" t="s">
        <v>13</v>
      </c>
      <c r="O1" t="s">
        <v>12</v>
      </c>
      <c r="P1" t="s">
        <v>10</v>
      </c>
      <c r="Q1" t="s">
        <v>282</v>
      </c>
      <c r="R1" t="s">
        <v>283</v>
      </c>
      <c r="S1" t="s">
        <v>284</v>
      </c>
      <c r="T1" t="s">
        <v>285</v>
      </c>
      <c r="U1" t="s">
        <v>286</v>
      </c>
    </row>
    <row r="2" spans="1:21" x14ac:dyDescent="0.25">
      <c r="A2">
        <v>90001</v>
      </c>
      <c r="B2" t="s">
        <v>3</v>
      </c>
      <c r="C2" t="s">
        <v>255</v>
      </c>
      <c r="D2" t="s">
        <v>108</v>
      </c>
      <c r="E2" t="s">
        <v>109</v>
      </c>
      <c r="F2">
        <v>20037</v>
      </c>
      <c r="G2" t="s">
        <v>256</v>
      </c>
      <c r="H2">
        <v>2027164605</v>
      </c>
      <c r="I2" t="s">
        <v>287</v>
      </c>
      <c r="J2" t="s">
        <v>288</v>
      </c>
      <c r="K2" t="s">
        <v>289</v>
      </c>
      <c r="L2">
        <v>539</v>
      </c>
      <c r="M2">
        <v>6.81</v>
      </c>
      <c r="N2">
        <v>7.8769000000000006E-2</v>
      </c>
      <c r="O2">
        <v>5.5973000000000002E-2</v>
      </c>
      <c r="P2">
        <v>5.8149999999999999E-3</v>
      </c>
      <c r="Q2">
        <v>0.95</v>
      </c>
      <c r="R2">
        <v>12.68</v>
      </c>
      <c r="T2" s="2">
        <v>41456</v>
      </c>
      <c r="U2" s="2">
        <v>42185</v>
      </c>
    </row>
    <row r="3" spans="1:21" x14ac:dyDescent="0.25">
      <c r="A3">
        <v>90003</v>
      </c>
      <c r="B3" t="s">
        <v>4</v>
      </c>
      <c r="C3" t="s">
        <v>290</v>
      </c>
      <c r="D3" t="s">
        <v>108</v>
      </c>
      <c r="E3" t="s">
        <v>109</v>
      </c>
      <c r="F3">
        <v>20060</v>
      </c>
      <c r="G3" t="s">
        <v>256</v>
      </c>
      <c r="H3">
        <v>2027456100</v>
      </c>
      <c r="I3" t="s">
        <v>287</v>
      </c>
      <c r="J3" t="s">
        <v>288</v>
      </c>
      <c r="K3" t="s">
        <v>289</v>
      </c>
      <c r="L3">
        <v>44</v>
      </c>
      <c r="M3">
        <v>10.96</v>
      </c>
      <c r="N3">
        <v>7.8769000000000006E-2</v>
      </c>
      <c r="O3">
        <v>5.5973000000000002E-2</v>
      </c>
      <c r="P3">
        <v>5.8149999999999999E-3</v>
      </c>
      <c r="Q3">
        <v>2.98</v>
      </c>
      <c r="R3">
        <v>18.95</v>
      </c>
      <c r="T3" s="2">
        <v>41456</v>
      </c>
      <c r="U3" s="2">
        <v>42185</v>
      </c>
    </row>
    <row r="4" spans="1:21" x14ac:dyDescent="0.25">
      <c r="A4">
        <v>90004</v>
      </c>
      <c r="B4" t="s">
        <v>5</v>
      </c>
      <c r="C4" t="s">
        <v>259</v>
      </c>
      <c r="D4" t="s">
        <v>108</v>
      </c>
      <c r="E4" t="s">
        <v>109</v>
      </c>
      <c r="F4">
        <v>20007</v>
      </c>
      <c r="G4" t="s">
        <v>256</v>
      </c>
      <c r="H4">
        <v>2027843000</v>
      </c>
      <c r="I4" t="s">
        <v>287</v>
      </c>
      <c r="J4" t="s">
        <v>288</v>
      </c>
      <c r="K4" t="s">
        <v>289</v>
      </c>
      <c r="L4">
        <v>565</v>
      </c>
      <c r="M4">
        <v>13.07</v>
      </c>
      <c r="N4">
        <v>7.8769000000000006E-2</v>
      </c>
      <c r="O4">
        <v>5.5973000000000002E-2</v>
      </c>
      <c r="P4">
        <v>5.8149999999999999E-3</v>
      </c>
      <c r="Q4">
        <v>7.2</v>
      </c>
      <c r="R4">
        <v>18.95</v>
      </c>
      <c r="T4" s="2">
        <v>41456</v>
      </c>
      <c r="U4" s="2">
        <v>42185</v>
      </c>
    </row>
    <row r="5" spans="1:21" x14ac:dyDescent="0.25">
      <c r="A5">
        <v>90005</v>
      </c>
      <c r="B5" t="s">
        <v>2</v>
      </c>
      <c r="C5" t="s">
        <v>260</v>
      </c>
      <c r="D5" t="s">
        <v>108</v>
      </c>
      <c r="E5" t="s">
        <v>109</v>
      </c>
      <c r="F5">
        <v>20016</v>
      </c>
      <c r="G5" t="s">
        <v>256</v>
      </c>
      <c r="H5">
        <v>2025374680</v>
      </c>
      <c r="I5" t="s">
        <v>287</v>
      </c>
      <c r="J5" t="s">
        <v>288</v>
      </c>
      <c r="K5" t="s">
        <v>289</v>
      </c>
      <c r="L5">
        <v>528</v>
      </c>
      <c r="M5">
        <v>11.33</v>
      </c>
      <c r="N5">
        <v>7.8769000000000006E-2</v>
      </c>
      <c r="O5">
        <v>5.5973000000000002E-2</v>
      </c>
      <c r="P5">
        <v>5.8149999999999999E-3</v>
      </c>
      <c r="Q5">
        <v>4.58</v>
      </c>
      <c r="R5">
        <v>18.079999999999998</v>
      </c>
      <c r="T5" s="2">
        <v>41456</v>
      </c>
      <c r="U5" s="2">
        <v>42185</v>
      </c>
    </row>
    <row r="6" spans="1:21" x14ac:dyDescent="0.25">
      <c r="A6">
        <v>90006</v>
      </c>
      <c r="B6" t="s">
        <v>6</v>
      </c>
      <c r="C6" t="s">
        <v>291</v>
      </c>
      <c r="D6" t="s">
        <v>108</v>
      </c>
      <c r="E6" t="s">
        <v>109</v>
      </c>
      <c r="F6">
        <v>20017</v>
      </c>
      <c r="G6" t="s">
        <v>256</v>
      </c>
      <c r="H6">
        <v>2022697000</v>
      </c>
      <c r="I6" t="s">
        <v>287</v>
      </c>
      <c r="J6" t="s">
        <v>288</v>
      </c>
      <c r="K6" t="s">
        <v>289</v>
      </c>
      <c r="L6">
        <v>182</v>
      </c>
      <c r="M6">
        <v>12.65</v>
      </c>
      <c r="N6">
        <v>7.8769000000000006E-2</v>
      </c>
      <c r="O6">
        <v>5.5973000000000002E-2</v>
      </c>
      <c r="P6">
        <v>5.8149999999999999E-3</v>
      </c>
      <c r="Q6">
        <v>5.12</v>
      </c>
      <c r="R6">
        <v>20.18</v>
      </c>
      <c r="T6" s="2">
        <v>41456</v>
      </c>
      <c r="U6" s="2">
        <v>42185</v>
      </c>
    </row>
    <row r="7" spans="1:21" x14ac:dyDescent="0.25">
      <c r="A7">
        <v>90001</v>
      </c>
      <c r="B7" t="s">
        <v>3</v>
      </c>
      <c r="C7" t="s">
        <v>255</v>
      </c>
      <c r="D7" t="s">
        <v>108</v>
      </c>
      <c r="E7" t="s">
        <v>109</v>
      </c>
      <c r="F7">
        <v>20037</v>
      </c>
      <c r="G7" t="s">
        <v>256</v>
      </c>
      <c r="H7">
        <v>2027164605</v>
      </c>
      <c r="I7" t="s">
        <v>287</v>
      </c>
      <c r="J7" t="s">
        <v>288</v>
      </c>
      <c r="K7" t="s">
        <v>289</v>
      </c>
      <c r="L7">
        <v>1031</v>
      </c>
      <c r="M7">
        <v>4.1900000000000004</v>
      </c>
      <c r="N7">
        <v>7.4718000000000007E-2</v>
      </c>
      <c r="O7">
        <v>6.0024000000000001E-2</v>
      </c>
      <c r="P7">
        <v>3.748E-3</v>
      </c>
      <c r="Q7">
        <v>1.29</v>
      </c>
      <c r="R7">
        <v>7.08</v>
      </c>
      <c r="T7" s="2">
        <v>41821</v>
      </c>
      <c r="U7" s="2">
        <v>42277</v>
      </c>
    </row>
    <row r="8" spans="1:21" x14ac:dyDescent="0.25">
      <c r="A8">
        <v>90003</v>
      </c>
      <c r="B8" t="s">
        <v>4</v>
      </c>
      <c r="C8" t="s">
        <v>290</v>
      </c>
      <c r="D8" t="s">
        <v>108</v>
      </c>
      <c r="E8" t="s">
        <v>109</v>
      </c>
      <c r="F8">
        <v>20060</v>
      </c>
      <c r="G8" t="s">
        <v>256</v>
      </c>
      <c r="H8">
        <v>2027456100</v>
      </c>
      <c r="I8" t="s">
        <v>287</v>
      </c>
      <c r="J8" t="s">
        <v>288</v>
      </c>
      <c r="K8" t="s">
        <v>289</v>
      </c>
      <c r="L8">
        <v>106</v>
      </c>
      <c r="M8">
        <v>8.9600000000000009</v>
      </c>
      <c r="N8">
        <v>7.4718000000000007E-2</v>
      </c>
      <c r="O8">
        <v>6.0024000000000001E-2</v>
      </c>
      <c r="P8">
        <v>3.748E-3</v>
      </c>
      <c r="Q8">
        <v>4.87</v>
      </c>
      <c r="R8">
        <v>13.05</v>
      </c>
      <c r="T8" s="2">
        <v>41821</v>
      </c>
      <c r="U8" s="2">
        <v>42277</v>
      </c>
    </row>
    <row r="9" spans="1:21" x14ac:dyDescent="0.25">
      <c r="A9">
        <v>90004</v>
      </c>
      <c r="B9" t="s">
        <v>5</v>
      </c>
      <c r="C9" t="s">
        <v>259</v>
      </c>
      <c r="D9" t="s">
        <v>108</v>
      </c>
      <c r="E9" t="s">
        <v>109</v>
      </c>
      <c r="F9">
        <v>20007</v>
      </c>
      <c r="G9" t="s">
        <v>256</v>
      </c>
      <c r="H9">
        <v>2027843000</v>
      </c>
      <c r="I9" t="s">
        <v>287</v>
      </c>
      <c r="J9" t="s">
        <v>288</v>
      </c>
      <c r="K9" t="s">
        <v>289</v>
      </c>
      <c r="L9">
        <v>1755</v>
      </c>
      <c r="M9">
        <v>6.86</v>
      </c>
      <c r="N9">
        <v>7.4718000000000007E-2</v>
      </c>
      <c r="O9">
        <v>6.0024000000000001E-2</v>
      </c>
      <c r="P9">
        <v>3.748E-3</v>
      </c>
      <c r="Q9">
        <v>4.22</v>
      </c>
      <c r="R9">
        <v>9.49</v>
      </c>
      <c r="T9" s="2">
        <v>41821</v>
      </c>
      <c r="U9" s="2">
        <v>42277</v>
      </c>
    </row>
    <row r="10" spans="1:21" x14ac:dyDescent="0.25">
      <c r="A10">
        <v>90005</v>
      </c>
      <c r="B10" t="s">
        <v>2</v>
      </c>
      <c r="C10" t="s">
        <v>260</v>
      </c>
      <c r="D10" t="s">
        <v>108</v>
      </c>
      <c r="E10" t="s">
        <v>109</v>
      </c>
      <c r="F10">
        <v>20016</v>
      </c>
      <c r="G10" t="s">
        <v>256</v>
      </c>
      <c r="H10">
        <v>2025374680</v>
      </c>
      <c r="I10" t="s">
        <v>287</v>
      </c>
      <c r="J10" t="s">
        <v>288</v>
      </c>
      <c r="K10" t="s">
        <v>289</v>
      </c>
      <c r="L10">
        <v>1219</v>
      </c>
      <c r="M10">
        <v>6.85</v>
      </c>
      <c r="N10">
        <v>7.4718000000000007E-2</v>
      </c>
      <c r="O10">
        <v>6.0024000000000001E-2</v>
      </c>
      <c r="P10">
        <v>3.748E-3</v>
      </c>
      <c r="Q10">
        <v>3.26</v>
      </c>
      <c r="R10">
        <v>10.44</v>
      </c>
      <c r="T10" s="2">
        <v>41821</v>
      </c>
      <c r="U10" s="2">
        <v>42277</v>
      </c>
    </row>
    <row r="11" spans="1:21" x14ac:dyDescent="0.25">
      <c r="A11">
        <v>90006</v>
      </c>
      <c r="B11" t="s">
        <v>6</v>
      </c>
      <c r="C11" t="s">
        <v>291</v>
      </c>
      <c r="D11" t="s">
        <v>108</v>
      </c>
      <c r="E11" t="s">
        <v>109</v>
      </c>
      <c r="F11">
        <v>20017</v>
      </c>
      <c r="G11" t="s">
        <v>256</v>
      </c>
      <c r="H11">
        <v>2022697000</v>
      </c>
      <c r="I11" t="s">
        <v>287</v>
      </c>
      <c r="J11" t="s">
        <v>288</v>
      </c>
      <c r="K11" t="s">
        <v>289</v>
      </c>
      <c r="L11">
        <v>361</v>
      </c>
      <c r="M11">
        <v>6.32</v>
      </c>
      <c r="N11">
        <v>7.4718000000000007E-2</v>
      </c>
      <c r="O11">
        <v>6.0024000000000001E-2</v>
      </c>
      <c r="P11">
        <v>3.748E-3</v>
      </c>
      <c r="Q11">
        <v>2.34</v>
      </c>
      <c r="R11">
        <v>10.29</v>
      </c>
      <c r="T11" s="2">
        <v>41821</v>
      </c>
      <c r="U11" s="2">
        <v>42277</v>
      </c>
    </row>
    <row r="12" spans="1:21" x14ac:dyDescent="0.25">
      <c r="A12">
        <v>90001</v>
      </c>
      <c r="B12" t="s">
        <v>3</v>
      </c>
      <c r="C12" t="s">
        <v>255</v>
      </c>
      <c r="D12" t="s">
        <v>108</v>
      </c>
      <c r="E12" t="s">
        <v>109</v>
      </c>
      <c r="F12">
        <v>20037</v>
      </c>
      <c r="G12" t="s">
        <v>256</v>
      </c>
      <c r="H12">
        <v>2027164605</v>
      </c>
      <c r="I12" t="s">
        <v>287</v>
      </c>
      <c r="J12" t="s">
        <v>288</v>
      </c>
      <c r="K12" t="s">
        <v>289</v>
      </c>
      <c r="L12">
        <v>1414</v>
      </c>
      <c r="M12">
        <v>6.7</v>
      </c>
      <c r="N12">
        <v>7.3544999999999999E-2</v>
      </c>
      <c r="O12">
        <v>6.1196E-2</v>
      </c>
      <c r="P12">
        <v>3.15E-3</v>
      </c>
      <c r="Q12">
        <v>4.3600000000000003</v>
      </c>
      <c r="R12">
        <v>9.0399999999999991</v>
      </c>
      <c r="T12" s="2">
        <v>42278</v>
      </c>
      <c r="U12" s="2">
        <v>42916</v>
      </c>
    </row>
    <row r="13" spans="1:21" x14ac:dyDescent="0.25">
      <c r="A13">
        <v>90003</v>
      </c>
      <c r="B13" t="s">
        <v>4</v>
      </c>
      <c r="C13" t="s">
        <v>290</v>
      </c>
      <c r="D13" t="s">
        <v>108</v>
      </c>
      <c r="E13" t="s">
        <v>109</v>
      </c>
      <c r="F13">
        <v>20060</v>
      </c>
      <c r="G13" t="s">
        <v>256</v>
      </c>
      <c r="H13">
        <v>2027456100</v>
      </c>
      <c r="I13" t="s">
        <v>287</v>
      </c>
      <c r="J13" t="s">
        <v>288</v>
      </c>
      <c r="K13" t="s">
        <v>289</v>
      </c>
      <c r="L13">
        <v>121</v>
      </c>
      <c r="M13">
        <v>5.2</v>
      </c>
      <c r="N13">
        <v>7.3544999999999999E-2</v>
      </c>
      <c r="O13">
        <v>6.1196E-2</v>
      </c>
      <c r="P13">
        <v>3.15E-3</v>
      </c>
      <c r="Q13">
        <v>1.52</v>
      </c>
      <c r="R13">
        <v>8.89</v>
      </c>
      <c r="T13" s="2">
        <v>42278</v>
      </c>
      <c r="U13" s="2">
        <v>42916</v>
      </c>
    </row>
    <row r="14" spans="1:21" x14ac:dyDescent="0.25">
      <c r="A14">
        <v>90004</v>
      </c>
      <c r="B14" t="s">
        <v>5</v>
      </c>
      <c r="C14" t="s">
        <v>259</v>
      </c>
      <c r="D14" t="s">
        <v>108</v>
      </c>
      <c r="E14" t="s">
        <v>109</v>
      </c>
      <c r="F14">
        <v>20007</v>
      </c>
      <c r="G14" t="s">
        <v>256</v>
      </c>
      <c r="H14">
        <v>2027843000</v>
      </c>
      <c r="I14" t="s">
        <v>287</v>
      </c>
      <c r="J14" t="s">
        <v>288</v>
      </c>
      <c r="K14" t="s">
        <v>289</v>
      </c>
      <c r="L14">
        <v>2619</v>
      </c>
      <c r="M14">
        <v>7.16</v>
      </c>
      <c r="N14">
        <v>7.3544999999999999E-2</v>
      </c>
      <c r="O14">
        <v>6.1196E-2</v>
      </c>
      <c r="P14">
        <v>3.15E-3</v>
      </c>
      <c r="Q14">
        <v>5.01</v>
      </c>
      <c r="R14">
        <v>9.31</v>
      </c>
      <c r="T14" s="2">
        <v>42278</v>
      </c>
      <c r="U14" s="2">
        <v>42916</v>
      </c>
    </row>
    <row r="15" spans="1:21" x14ac:dyDescent="0.25">
      <c r="A15">
        <v>90005</v>
      </c>
      <c r="B15" t="s">
        <v>2</v>
      </c>
      <c r="C15" t="s">
        <v>260</v>
      </c>
      <c r="D15" t="s">
        <v>108</v>
      </c>
      <c r="E15" t="s">
        <v>109</v>
      </c>
      <c r="F15">
        <v>20016</v>
      </c>
      <c r="G15" t="s">
        <v>256</v>
      </c>
      <c r="H15">
        <v>2025374680</v>
      </c>
      <c r="I15" t="s">
        <v>287</v>
      </c>
      <c r="J15" t="s">
        <v>288</v>
      </c>
      <c r="K15" t="s">
        <v>289</v>
      </c>
      <c r="L15">
        <v>1772</v>
      </c>
      <c r="M15">
        <v>3.82</v>
      </c>
      <c r="N15">
        <v>7.3544999999999999E-2</v>
      </c>
      <c r="O15">
        <v>6.1196E-2</v>
      </c>
      <c r="P15">
        <v>3.15E-3</v>
      </c>
      <c r="Q15">
        <v>0.84</v>
      </c>
      <c r="R15">
        <v>6.8</v>
      </c>
      <c r="T15" s="2">
        <v>42278</v>
      </c>
      <c r="U15" s="2">
        <v>42916</v>
      </c>
    </row>
    <row r="16" spans="1:21" x14ac:dyDescent="0.25">
      <c r="A16">
        <v>90006</v>
      </c>
      <c r="B16" t="s">
        <v>6</v>
      </c>
      <c r="C16" t="s">
        <v>291</v>
      </c>
      <c r="D16" t="s">
        <v>108</v>
      </c>
      <c r="E16" t="s">
        <v>109</v>
      </c>
      <c r="F16">
        <v>20017</v>
      </c>
      <c r="G16" t="s">
        <v>256</v>
      </c>
      <c r="H16">
        <v>2022697000</v>
      </c>
      <c r="I16" t="s">
        <v>287</v>
      </c>
      <c r="J16" t="s">
        <v>288</v>
      </c>
      <c r="K16" t="s">
        <v>289</v>
      </c>
      <c r="L16">
        <v>405</v>
      </c>
      <c r="M16">
        <v>4.72</v>
      </c>
      <c r="N16">
        <v>7.3544999999999999E-2</v>
      </c>
      <c r="O16">
        <v>6.1196E-2</v>
      </c>
      <c r="P16">
        <v>3.15E-3</v>
      </c>
      <c r="Q16">
        <v>1.2</v>
      </c>
      <c r="R16">
        <v>8.24</v>
      </c>
      <c r="T16" s="2">
        <v>42278</v>
      </c>
      <c r="U16" s="2">
        <v>42916</v>
      </c>
    </row>
    <row r="19" spans="1:21" x14ac:dyDescent="0.25">
      <c r="I19" t="s">
        <v>292</v>
      </c>
      <c r="J19">
        <f>SUMPRODUCT(M2:M16,L2:L16)/(SUM(L2:L16)*100)</f>
        <v>6.7370839586130632E-2</v>
      </c>
      <c r="L19" t="s">
        <v>293</v>
      </c>
    </row>
    <row r="20" spans="1:21" x14ac:dyDescent="0.25">
      <c r="I20" t="s">
        <v>294</v>
      </c>
      <c r="J20">
        <f>SQRT(J19*(1-J19)/SUM(L2:L6))</f>
        <v>5.8152396924014225E-3</v>
      </c>
    </row>
    <row r="21" spans="1:21" x14ac:dyDescent="0.25">
      <c r="I21" t="s">
        <v>295</v>
      </c>
      <c r="J21">
        <f>SQRT(J19*(1-J19)/SUM(L7:L11))</f>
        <v>3.7483451792881461E-3</v>
      </c>
    </row>
    <row r="22" spans="1:21" x14ac:dyDescent="0.25">
      <c r="I22" t="s">
        <v>296</v>
      </c>
      <c r="J22">
        <f>SQRT(J19*(1-J19)/SUM(L12:L16))</f>
        <v>3.1503174458159754E-3</v>
      </c>
    </row>
    <row r="23" spans="1:21" x14ac:dyDescent="0.25">
      <c r="B23" t="s">
        <v>297</v>
      </c>
      <c r="C23">
        <f>J19+1.96*J20</f>
        <v>7.876870938323742E-2</v>
      </c>
      <c r="D23" t="s">
        <v>298</v>
      </c>
      <c r="E23">
        <f>J19+1.96*J21</f>
        <v>7.4717596137535397E-2</v>
      </c>
      <c r="G23" t="s">
        <v>299</v>
      </c>
      <c r="H23">
        <f>J19+1.96*J22</f>
        <v>7.3545461779929946E-2</v>
      </c>
    </row>
    <row r="24" spans="1:21" x14ac:dyDescent="0.25">
      <c r="B24" t="s">
        <v>300</v>
      </c>
      <c r="C24">
        <f>J19-1.96*J20</f>
        <v>5.5972969789023844E-2</v>
      </c>
      <c r="D24" t="s">
        <v>301</v>
      </c>
      <c r="E24">
        <f>J19-1.96*J21</f>
        <v>6.0024083034725867E-2</v>
      </c>
      <c r="G24" t="s">
        <v>302</v>
      </c>
      <c r="H24">
        <f>J19-1.96*J22</f>
        <v>6.1196217392331317E-2</v>
      </c>
    </row>
    <row r="28" spans="1:21" x14ac:dyDescent="0.25">
      <c r="A28">
        <v>90011</v>
      </c>
      <c r="B28" t="s">
        <v>8</v>
      </c>
      <c r="C28" t="s">
        <v>262</v>
      </c>
      <c r="D28" t="s">
        <v>108</v>
      </c>
      <c r="E28" t="s">
        <v>109</v>
      </c>
      <c r="F28">
        <v>20010</v>
      </c>
      <c r="G28" t="s">
        <v>256</v>
      </c>
      <c r="H28">
        <v>2028777000</v>
      </c>
      <c r="I28" t="s">
        <v>287</v>
      </c>
      <c r="J28" t="s">
        <v>288</v>
      </c>
      <c r="K28" t="s">
        <v>289</v>
      </c>
      <c r="L28">
        <v>1257</v>
      </c>
      <c r="M28">
        <v>8.16</v>
      </c>
      <c r="Q28">
        <v>3.81</v>
      </c>
      <c r="R28">
        <v>12.5</v>
      </c>
      <c r="T28" s="2">
        <v>41456</v>
      </c>
      <c r="U28" s="2">
        <v>42185</v>
      </c>
    </row>
    <row r="29" spans="1:21" x14ac:dyDescent="0.25">
      <c r="A29">
        <v>90011</v>
      </c>
      <c r="B29" t="s">
        <v>8</v>
      </c>
      <c r="C29" t="s">
        <v>262</v>
      </c>
      <c r="D29" t="s">
        <v>108</v>
      </c>
      <c r="E29" t="s">
        <v>109</v>
      </c>
      <c r="F29">
        <v>20010</v>
      </c>
      <c r="G29" t="s">
        <v>256</v>
      </c>
      <c r="H29">
        <v>2028777000</v>
      </c>
      <c r="I29" t="s">
        <v>287</v>
      </c>
      <c r="J29" t="s">
        <v>288</v>
      </c>
      <c r="K29" t="s">
        <v>289</v>
      </c>
      <c r="L29">
        <v>2408</v>
      </c>
      <c r="M29">
        <v>5.61</v>
      </c>
      <c r="Q29">
        <v>3.59</v>
      </c>
      <c r="R29">
        <v>7.64</v>
      </c>
      <c r="T29" s="2">
        <v>41821</v>
      </c>
      <c r="U29" s="2">
        <v>42277</v>
      </c>
    </row>
    <row r="30" spans="1:21" x14ac:dyDescent="0.25">
      <c r="A30">
        <v>90011</v>
      </c>
      <c r="B30" t="s">
        <v>8</v>
      </c>
      <c r="C30" t="s">
        <v>262</v>
      </c>
      <c r="D30" t="s">
        <v>108</v>
      </c>
      <c r="E30" t="s">
        <v>109</v>
      </c>
      <c r="F30">
        <v>20010</v>
      </c>
      <c r="G30" t="s">
        <v>256</v>
      </c>
      <c r="H30">
        <v>2028777000</v>
      </c>
      <c r="I30" t="s">
        <v>287</v>
      </c>
      <c r="J30" t="s">
        <v>288</v>
      </c>
      <c r="K30" t="s">
        <v>289</v>
      </c>
      <c r="L30">
        <v>3689</v>
      </c>
      <c r="M30">
        <v>5.23</v>
      </c>
      <c r="Q30">
        <v>3.58</v>
      </c>
      <c r="R30">
        <v>6.89</v>
      </c>
      <c r="T30" s="2">
        <v>42278</v>
      </c>
      <c r="U30" s="2">
        <v>42916</v>
      </c>
    </row>
    <row r="33" spans="1:4" x14ac:dyDescent="0.25">
      <c r="A33" t="s">
        <v>268</v>
      </c>
      <c r="B33" t="s">
        <v>360</v>
      </c>
      <c r="C33" t="s">
        <v>361</v>
      </c>
      <c r="D33" t="s">
        <v>362</v>
      </c>
    </row>
    <row r="34" spans="1:4" x14ac:dyDescent="0.25">
      <c r="A34">
        <v>2013</v>
      </c>
      <c r="B34" s="11">
        <v>7.8769000000000006E-2</v>
      </c>
      <c r="C34" s="11">
        <v>5.5973000000000002E-2</v>
      </c>
      <c r="D34" s="11">
        <v>0.08</v>
      </c>
    </row>
    <row r="35" spans="1:4" x14ac:dyDescent="0.25">
      <c r="A35">
        <v>2014</v>
      </c>
      <c r="B35" s="11">
        <v>7.4718000000000007E-2</v>
      </c>
      <c r="C35" s="11">
        <v>6.0024000000000001E-2</v>
      </c>
      <c r="D35" s="11">
        <v>0.05</v>
      </c>
    </row>
    <row r="36" spans="1:4" x14ac:dyDescent="0.25">
      <c r="A36">
        <v>2015</v>
      </c>
      <c r="B36" s="11">
        <v>7.3544999999999999E-2</v>
      </c>
      <c r="C36" s="11">
        <v>6.1196E-2</v>
      </c>
      <c r="D36" s="11">
        <v>0.05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80" zoomScaleNormal="80" workbookViewId="0">
      <selection activeCell="P24" sqref="P24"/>
    </sheetView>
  </sheetViews>
  <sheetFormatPr defaultRowHeight="15" x14ac:dyDescent="0.25"/>
  <cols>
    <col min="2" max="2" width="21.140625" customWidth="1"/>
    <col min="3" max="3" width="9.28515625" customWidth="1"/>
    <col min="4" max="4" width="5.42578125" customWidth="1"/>
    <col min="5" max="5" width="7.28515625" customWidth="1"/>
    <col min="6" max="6" width="6.42578125" customWidth="1"/>
    <col min="8" max="8" width="5.42578125" customWidth="1"/>
    <col min="11" max="11" width="63.28515625" bestFit="1" customWidth="1"/>
    <col min="15" max="15" width="9.5703125" bestFit="1" customWidth="1"/>
    <col min="16" max="16" width="10.5703125" bestFit="1" customWidth="1"/>
    <col min="18" max="18" width="14.5703125" customWidth="1"/>
  </cols>
  <sheetData>
    <row r="1" spans="1:22" x14ac:dyDescent="0.25">
      <c r="A1" t="s">
        <v>0</v>
      </c>
      <c r="B1" t="s">
        <v>1</v>
      </c>
      <c r="C1" t="s">
        <v>16</v>
      </c>
      <c r="D1" t="s">
        <v>17</v>
      </c>
      <c r="E1" t="s">
        <v>18</v>
      </c>
      <c r="F1" t="s">
        <v>274</v>
      </c>
      <c r="G1" t="s">
        <v>275</v>
      </c>
      <c r="H1" t="s">
        <v>276</v>
      </c>
      <c r="I1" t="s">
        <v>308</v>
      </c>
      <c r="J1" t="s">
        <v>278</v>
      </c>
      <c r="K1" t="s">
        <v>277</v>
      </c>
      <c r="L1" t="s">
        <v>281</v>
      </c>
      <c r="M1" t="s">
        <v>309</v>
      </c>
      <c r="N1" t="s">
        <v>284</v>
      </c>
      <c r="O1" t="s">
        <v>285</v>
      </c>
      <c r="P1" t="s">
        <v>286</v>
      </c>
      <c r="Q1" t="s">
        <v>317</v>
      </c>
      <c r="R1" t="s">
        <v>312</v>
      </c>
      <c r="S1" t="s">
        <v>314</v>
      </c>
      <c r="T1" t="s">
        <v>316</v>
      </c>
      <c r="U1" t="s">
        <v>13</v>
      </c>
      <c r="V1" t="s">
        <v>12</v>
      </c>
    </row>
    <row r="2" spans="1:22" x14ac:dyDescent="0.25">
      <c r="A2">
        <v>90011</v>
      </c>
      <c r="B2" t="s">
        <v>8</v>
      </c>
      <c r="C2" t="s">
        <v>262</v>
      </c>
      <c r="D2" t="s">
        <v>108</v>
      </c>
      <c r="E2" t="s">
        <v>109</v>
      </c>
      <c r="F2">
        <v>20010</v>
      </c>
      <c r="G2" t="s">
        <v>256</v>
      </c>
      <c r="H2">
        <v>2028777000</v>
      </c>
      <c r="I2" t="s">
        <v>304</v>
      </c>
      <c r="J2" t="s">
        <v>305</v>
      </c>
      <c r="K2" t="s">
        <v>306</v>
      </c>
      <c r="L2">
        <v>97</v>
      </c>
      <c r="M2">
        <v>568</v>
      </c>
      <c r="N2" t="s">
        <v>307</v>
      </c>
      <c r="O2" s="2">
        <v>41365</v>
      </c>
      <c r="P2" s="2">
        <v>41729</v>
      </c>
      <c r="Q2">
        <f>L2/M2</f>
        <v>0.17077464788732394</v>
      </c>
      <c r="R2" s="2">
        <f>(O2+P2)/2</f>
        <v>41547</v>
      </c>
      <c r="S2">
        <v>0.2153846153846154</v>
      </c>
      <c r="T2">
        <f>SQRT((S2*(1-S2))/M2)</f>
        <v>1.724890703009356E-2</v>
      </c>
      <c r="U2">
        <f>S2+1.96*T2</f>
        <v>0.24919247316359877</v>
      </c>
      <c r="V2">
        <f>S2-1.96*T2</f>
        <v>0.18157675760563202</v>
      </c>
    </row>
    <row r="3" spans="1:22" x14ac:dyDescent="0.25">
      <c r="A3">
        <v>90011</v>
      </c>
      <c r="B3" t="s">
        <v>8</v>
      </c>
      <c r="C3" t="s">
        <v>262</v>
      </c>
      <c r="D3" t="s">
        <v>108</v>
      </c>
      <c r="E3" t="s">
        <v>109</v>
      </c>
      <c r="F3">
        <v>20010</v>
      </c>
      <c r="G3" t="s">
        <v>256</v>
      </c>
      <c r="H3">
        <v>2028777000</v>
      </c>
      <c r="I3" t="s">
        <v>304</v>
      </c>
      <c r="J3" t="s">
        <v>305</v>
      </c>
      <c r="K3" t="s">
        <v>306</v>
      </c>
      <c r="L3">
        <v>97</v>
      </c>
      <c r="M3">
        <v>560</v>
      </c>
      <c r="N3" t="s">
        <v>307</v>
      </c>
      <c r="O3" s="2">
        <v>41456</v>
      </c>
      <c r="P3" s="2">
        <v>41820</v>
      </c>
      <c r="Q3">
        <f t="shared" ref="Q3:Q8" si="0">L3/M3</f>
        <v>0.17321428571428571</v>
      </c>
      <c r="R3" s="2">
        <f t="shared" ref="R3:R8" si="1">(O3+P3)/2</f>
        <v>41638</v>
      </c>
      <c r="S3">
        <v>0.2153846153846154</v>
      </c>
      <c r="T3">
        <f t="shared" ref="T3:T8" si="2">SQRT((S3*(1-S3))/M3)</f>
        <v>1.7371676600978794E-2</v>
      </c>
      <c r="U3">
        <f t="shared" ref="U3:U8" si="3">S3+1.96*T3</f>
        <v>0.24943310152253384</v>
      </c>
      <c r="V3">
        <f t="shared" ref="V3:V8" si="4">S3-1.96*T3</f>
        <v>0.18133612924669695</v>
      </c>
    </row>
    <row r="4" spans="1:22" x14ac:dyDescent="0.25">
      <c r="A4">
        <v>90011</v>
      </c>
      <c r="B4" t="s">
        <v>8</v>
      </c>
      <c r="C4" t="s">
        <v>262</v>
      </c>
      <c r="D4" t="s">
        <v>108</v>
      </c>
      <c r="E4" t="s">
        <v>109</v>
      </c>
      <c r="F4">
        <v>20010</v>
      </c>
      <c r="G4" t="s">
        <v>256</v>
      </c>
      <c r="H4">
        <v>2028777000</v>
      </c>
      <c r="I4" t="s">
        <v>304</v>
      </c>
      <c r="J4" t="s">
        <v>305</v>
      </c>
      <c r="K4" t="s">
        <v>306</v>
      </c>
      <c r="L4">
        <v>97</v>
      </c>
      <c r="M4">
        <v>570</v>
      </c>
      <c r="N4" t="s">
        <v>307</v>
      </c>
      <c r="O4" s="2">
        <v>41548</v>
      </c>
      <c r="P4" s="2">
        <v>41912</v>
      </c>
      <c r="Q4">
        <f t="shared" si="0"/>
        <v>0.17017543859649123</v>
      </c>
      <c r="R4" s="2">
        <f t="shared" si="1"/>
        <v>41730</v>
      </c>
      <c r="S4">
        <v>0.2153846153846154</v>
      </c>
      <c r="T4">
        <f t="shared" si="2"/>
        <v>1.7218619198069704E-2</v>
      </c>
      <c r="U4">
        <f t="shared" si="3"/>
        <v>0.24913310901283203</v>
      </c>
      <c r="V4">
        <f t="shared" si="4"/>
        <v>0.18163612175639876</v>
      </c>
    </row>
    <row r="5" spans="1:22" x14ac:dyDescent="0.25">
      <c r="A5">
        <v>90011</v>
      </c>
      <c r="B5" t="s">
        <v>8</v>
      </c>
      <c r="C5" t="s">
        <v>262</v>
      </c>
      <c r="D5" t="s">
        <v>108</v>
      </c>
      <c r="E5" t="s">
        <v>109</v>
      </c>
      <c r="F5">
        <v>20010</v>
      </c>
      <c r="G5" t="s">
        <v>256</v>
      </c>
      <c r="H5">
        <v>2028777000</v>
      </c>
      <c r="I5" t="s">
        <v>304</v>
      </c>
      <c r="J5" t="s">
        <v>305</v>
      </c>
      <c r="K5" t="s">
        <v>306</v>
      </c>
      <c r="L5">
        <v>96</v>
      </c>
      <c r="M5">
        <v>567</v>
      </c>
      <c r="N5" t="s">
        <v>307</v>
      </c>
      <c r="O5" s="2">
        <v>41640</v>
      </c>
      <c r="P5" s="2">
        <v>42004</v>
      </c>
      <c r="Q5">
        <f t="shared" si="0"/>
        <v>0.1693121693121693</v>
      </c>
      <c r="R5" s="2">
        <f t="shared" si="1"/>
        <v>41822</v>
      </c>
      <c r="S5">
        <v>0.2153846153846154</v>
      </c>
      <c r="T5">
        <f t="shared" si="2"/>
        <v>1.7264111005747141E-2</v>
      </c>
      <c r="U5">
        <f t="shared" si="3"/>
        <v>0.24922227295587979</v>
      </c>
      <c r="V5">
        <f t="shared" si="4"/>
        <v>0.18154695781335101</v>
      </c>
    </row>
    <row r="6" spans="1:22" x14ac:dyDescent="0.25">
      <c r="A6">
        <v>90011</v>
      </c>
      <c r="B6" t="s">
        <v>8</v>
      </c>
      <c r="C6" t="s">
        <v>262</v>
      </c>
      <c r="D6" t="s">
        <v>108</v>
      </c>
      <c r="E6" t="s">
        <v>109</v>
      </c>
      <c r="F6">
        <v>20010</v>
      </c>
      <c r="G6" t="s">
        <v>256</v>
      </c>
      <c r="H6">
        <v>2028777000</v>
      </c>
      <c r="I6" t="s">
        <v>304</v>
      </c>
      <c r="J6" t="s">
        <v>305</v>
      </c>
      <c r="K6" t="s">
        <v>306</v>
      </c>
      <c r="L6">
        <v>96</v>
      </c>
      <c r="M6">
        <v>428</v>
      </c>
      <c r="N6" t="s">
        <v>310</v>
      </c>
      <c r="O6" s="2">
        <v>41730</v>
      </c>
      <c r="P6" s="2">
        <v>42094</v>
      </c>
      <c r="Q6">
        <f t="shared" si="0"/>
        <v>0.22429906542056074</v>
      </c>
      <c r="R6" s="2">
        <f t="shared" si="1"/>
        <v>41912</v>
      </c>
      <c r="S6">
        <v>0.2153846153846154</v>
      </c>
      <c r="T6">
        <f t="shared" si="2"/>
        <v>1.9870731942846956E-2</v>
      </c>
      <c r="U6">
        <f t="shared" si="3"/>
        <v>0.25433124999259543</v>
      </c>
      <c r="V6">
        <f t="shared" si="4"/>
        <v>0.17643798077663536</v>
      </c>
    </row>
    <row r="7" spans="1:22" x14ac:dyDescent="0.25">
      <c r="A7">
        <v>90011</v>
      </c>
      <c r="B7" t="s">
        <v>8</v>
      </c>
      <c r="C7" t="s">
        <v>262</v>
      </c>
      <c r="D7" t="s">
        <v>108</v>
      </c>
      <c r="E7" t="s">
        <v>109</v>
      </c>
      <c r="F7">
        <v>20010</v>
      </c>
      <c r="G7" t="s">
        <v>256</v>
      </c>
      <c r="H7">
        <v>2028777000</v>
      </c>
      <c r="I7" t="s">
        <v>304</v>
      </c>
      <c r="J7" t="s">
        <v>305</v>
      </c>
      <c r="K7" t="s">
        <v>306</v>
      </c>
      <c r="L7">
        <v>95</v>
      </c>
      <c r="M7">
        <v>289</v>
      </c>
      <c r="N7" t="s">
        <v>310</v>
      </c>
      <c r="O7" s="2">
        <v>41821</v>
      </c>
      <c r="P7" s="2">
        <v>42185</v>
      </c>
      <c r="Q7">
        <f t="shared" si="0"/>
        <v>0.32871972318339099</v>
      </c>
      <c r="R7" s="2">
        <f t="shared" si="1"/>
        <v>42003</v>
      </c>
      <c r="S7">
        <v>0.2153846153846154</v>
      </c>
      <c r="T7">
        <f t="shared" si="2"/>
        <v>2.4181699938257716E-2</v>
      </c>
      <c r="U7">
        <f t="shared" si="3"/>
        <v>0.26278074726360051</v>
      </c>
      <c r="V7">
        <f t="shared" si="4"/>
        <v>0.16798848350563028</v>
      </c>
    </row>
    <row r="8" spans="1:22" x14ac:dyDescent="0.25">
      <c r="A8">
        <v>90011</v>
      </c>
      <c r="B8" t="s">
        <v>8</v>
      </c>
      <c r="C8" t="s">
        <v>262</v>
      </c>
      <c r="D8" t="s">
        <v>108</v>
      </c>
      <c r="E8" t="s">
        <v>109</v>
      </c>
      <c r="F8">
        <v>20010</v>
      </c>
      <c r="G8" t="s">
        <v>256</v>
      </c>
      <c r="H8">
        <v>2028777000</v>
      </c>
      <c r="I8" t="s">
        <v>304</v>
      </c>
      <c r="J8" t="s">
        <v>305</v>
      </c>
      <c r="K8" t="s">
        <v>306</v>
      </c>
      <c r="L8">
        <v>94</v>
      </c>
      <c r="M8">
        <v>138</v>
      </c>
      <c r="N8" t="s">
        <v>310</v>
      </c>
      <c r="O8" s="2">
        <v>41913</v>
      </c>
      <c r="P8" s="2">
        <v>42277</v>
      </c>
      <c r="Q8">
        <f t="shared" si="0"/>
        <v>0.6811594202898551</v>
      </c>
      <c r="R8" s="2">
        <f t="shared" si="1"/>
        <v>42095</v>
      </c>
      <c r="S8">
        <v>0.2153846153846154</v>
      </c>
      <c r="T8">
        <f t="shared" si="2"/>
        <v>3.4994210995393522E-2</v>
      </c>
      <c r="U8">
        <f t="shared" si="3"/>
        <v>0.28397326893558672</v>
      </c>
      <c r="V8">
        <f t="shared" si="4"/>
        <v>0.1467959618336441</v>
      </c>
    </row>
    <row r="9" spans="1:22" x14ac:dyDescent="0.25">
      <c r="K9" t="s">
        <v>313</v>
      </c>
      <c r="L9">
        <f>SUM(L2:L8)</f>
        <v>672</v>
      </c>
      <c r="M9">
        <f>SUM(M2:M8)</f>
        <v>3120</v>
      </c>
      <c r="O9" s="2"/>
      <c r="P9" s="2"/>
    </row>
    <row r="10" spans="1:22" x14ac:dyDescent="0.25">
      <c r="K10" t="s">
        <v>315</v>
      </c>
      <c r="L10">
        <f>L9/M9</f>
        <v>0.2153846153846154</v>
      </c>
      <c r="O10" s="2"/>
      <c r="P10" s="2"/>
    </row>
    <row r="11" spans="1:22" x14ac:dyDescent="0.25">
      <c r="A11">
        <v>90011</v>
      </c>
      <c r="B11" t="s">
        <v>8</v>
      </c>
      <c r="C11" t="s">
        <v>262</v>
      </c>
      <c r="D11" t="s">
        <v>108</v>
      </c>
      <c r="E11" t="s">
        <v>109</v>
      </c>
      <c r="F11">
        <v>20010</v>
      </c>
      <c r="G11" t="s">
        <v>256</v>
      </c>
      <c r="H11">
        <v>2028777000</v>
      </c>
      <c r="I11" t="s">
        <v>304</v>
      </c>
      <c r="J11" t="s">
        <v>305</v>
      </c>
      <c r="K11" t="s">
        <v>306</v>
      </c>
      <c r="L11" t="s">
        <v>125</v>
      </c>
      <c r="M11" t="s">
        <v>125</v>
      </c>
      <c r="N11" t="s">
        <v>311</v>
      </c>
      <c r="O11" s="2">
        <v>42005</v>
      </c>
      <c r="P11" s="2">
        <v>42277</v>
      </c>
    </row>
    <row r="16" spans="1:22" x14ac:dyDescent="0.25">
      <c r="A16" t="s">
        <v>303</v>
      </c>
      <c r="B16">
        <v>0.17</v>
      </c>
      <c r="C16">
        <v>0.17</v>
      </c>
      <c r="D16">
        <v>0.17</v>
      </c>
      <c r="E16">
        <v>0.17</v>
      </c>
      <c r="F16">
        <v>0.22</v>
      </c>
      <c r="G16">
        <v>0.33</v>
      </c>
      <c r="H16">
        <v>0.68</v>
      </c>
    </row>
    <row r="17" spans="1:8" x14ac:dyDescent="0.25">
      <c r="A17" t="s">
        <v>358</v>
      </c>
      <c r="B17">
        <v>0.25</v>
      </c>
      <c r="C17">
        <v>0.25</v>
      </c>
      <c r="D17">
        <v>0.25</v>
      </c>
      <c r="E17">
        <v>0.25</v>
      </c>
      <c r="F17">
        <v>0.25</v>
      </c>
      <c r="G17">
        <v>0.26</v>
      </c>
      <c r="H17">
        <v>0.28000000000000003</v>
      </c>
    </row>
    <row r="18" spans="1:8" x14ac:dyDescent="0.25">
      <c r="A18" t="s">
        <v>359</v>
      </c>
      <c r="B18">
        <v>0.18</v>
      </c>
      <c r="C18">
        <v>0.18</v>
      </c>
      <c r="D18">
        <v>0.18</v>
      </c>
      <c r="E18">
        <v>0.18</v>
      </c>
      <c r="F18">
        <v>0.18</v>
      </c>
      <c r="G18">
        <v>0.17</v>
      </c>
      <c r="H18">
        <v>0.15</v>
      </c>
    </row>
    <row r="21" spans="1:8" x14ac:dyDescent="0.25">
      <c r="A21" t="s">
        <v>318</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opLeftCell="A18" zoomScale="82" zoomScaleNormal="82" workbookViewId="0">
      <selection activeCell="C50" sqref="C50"/>
    </sheetView>
  </sheetViews>
  <sheetFormatPr defaultRowHeight="15" x14ac:dyDescent="0.25"/>
  <cols>
    <col min="1" max="1" width="10.5703125" bestFit="1" customWidth="1"/>
    <col min="2" max="2" width="37.28515625" bestFit="1" customWidth="1"/>
    <col min="3" max="3" width="18.85546875" customWidth="1"/>
    <col min="4" max="4" width="14.28515625" customWidth="1"/>
    <col min="5" max="5" width="21.7109375" bestFit="1" customWidth="1"/>
    <col min="8" max="8" width="16.85546875" bestFit="1" customWidth="1"/>
    <col min="9" max="9" width="16" bestFit="1" customWidth="1"/>
    <col min="10" max="10" width="10.5703125" bestFit="1" customWidth="1"/>
  </cols>
  <sheetData>
    <row r="1" spans="1:10" x14ac:dyDescent="0.25">
      <c r="A1" s="3" t="s">
        <v>0</v>
      </c>
      <c r="B1" s="3" t="s">
        <v>1</v>
      </c>
      <c r="C1" s="3" t="s">
        <v>308</v>
      </c>
      <c r="D1" s="3" t="s">
        <v>278</v>
      </c>
      <c r="E1" s="3" t="s">
        <v>277</v>
      </c>
      <c r="F1" s="3" t="s">
        <v>281</v>
      </c>
      <c r="G1" s="3" t="s">
        <v>309</v>
      </c>
      <c r="H1" s="3" t="s">
        <v>285</v>
      </c>
      <c r="I1" s="3" t="s">
        <v>286</v>
      </c>
      <c r="J1" s="7" t="s">
        <v>340</v>
      </c>
    </row>
    <row r="2" spans="1:10" x14ac:dyDescent="0.25">
      <c r="A2" s="4" t="s">
        <v>319</v>
      </c>
      <c r="B2" s="4" t="s">
        <v>8</v>
      </c>
      <c r="C2" s="4" t="s">
        <v>320</v>
      </c>
      <c r="D2" s="4" t="s">
        <v>321</v>
      </c>
      <c r="E2" s="4" t="s">
        <v>322</v>
      </c>
      <c r="F2" s="5">
        <v>84</v>
      </c>
      <c r="G2" s="5">
        <v>113</v>
      </c>
      <c r="H2" s="6" t="s">
        <v>323</v>
      </c>
      <c r="I2" s="6" t="s">
        <v>324</v>
      </c>
      <c r="J2" s="2">
        <f>(H2+I2)/2</f>
        <v>41638</v>
      </c>
    </row>
    <row r="3" spans="1:10" x14ac:dyDescent="0.25">
      <c r="A3" s="4" t="s">
        <v>319</v>
      </c>
      <c r="B3" s="4" t="s">
        <v>8</v>
      </c>
      <c r="C3" s="4" t="s">
        <v>320</v>
      </c>
      <c r="D3" s="4" t="s">
        <v>321</v>
      </c>
      <c r="E3" s="4" t="s">
        <v>322</v>
      </c>
      <c r="F3" s="5">
        <v>89</v>
      </c>
      <c r="G3" s="5">
        <v>131</v>
      </c>
      <c r="H3" s="6" t="s">
        <v>325</v>
      </c>
      <c r="I3" s="6" t="s">
        <v>326</v>
      </c>
      <c r="J3" s="2">
        <f t="shared" ref="J3:J9" si="0">(H3+I3)/2</f>
        <v>41730</v>
      </c>
    </row>
    <row r="4" spans="1:10" x14ac:dyDescent="0.25">
      <c r="A4" s="4" t="s">
        <v>319</v>
      </c>
      <c r="B4" s="4" t="s">
        <v>8</v>
      </c>
      <c r="C4" s="4" t="s">
        <v>320</v>
      </c>
      <c r="D4" s="4" t="s">
        <v>321</v>
      </c>
      <c r="E4" s="4" t="s">
        <v>322</v>
      </c>
      <c r="F4" s="5">
        <v>85</v>
      </c>
      <c r="G4" s="5">
        <v>125</v>
      </c>
      <c r="H4" s="6" t="s">
        <v>327</v>
      </c>
      <c r="I4" s="6" t="s">
        <v>328</v>
      </c>
      <c r="J4" s="2">
        <f t="shared" si="0"/>
        <v>41822</v>
      </c>
    </row>
    <row r="5" spans="1:10" x14ac:dyDescent="0.25">
      <c r="A5" s="4" t="s">
        <v>319</v>
      </c>
      <c r="B5" s="4" t="s">
        <v>8</v>
      </c>
      <c r="C5" s="4" t="s">
        <v>320</v>
      </c>
      <c r="D5" s="4" t="s">
        <v>321</v>
      </c>
      <c r="E5" s="4" t="s">
        <v>322</v>
      </c>
      <c r="F5" s="5">
        <v>72</v>
      </c>
      <c r="G5" s="5">
        <v>112</v>
      </c>
      <c r="H5" s="6" t="s">
        <v>329</v>
      </c>
      <c r="I5" s="6" t="s">
        <v>330</v>
      </c>
      <c r="J5" s="2">
        <f t="shared" si="0"/>
        <v>41547</v>
      </c>
    </row>
    <row r="6" spans="1:10" x14ac:dyDescent="0.25">
      <c r="A6" s="4" t="s">
        <v>319</v>
      </c>
      <c r="B6" s="4" t="s">
        <v>8</v>
      </c>
      <c r="C6" s="4" t="s">
        <v>320</v>
      </c>
      <c r="D6" s="4" t="s">
        <v>321</v>
      </c>
      <c r="E6" s="4" t="s">
        <v>322</v>
      </c>
      <c r="F6" s="5">
        <v>95</v>
      </c>
      <c r="G6" s="5">
        <v>100</v>
      </c>
      <c r="H6" s="6" t="s">
        <v>331</v>
      </c>
      <c r="I6" s="6" t="s">
        <v>332</v>
      </c>
      <c r="J6" s="2">
        <f t="shared" si="0"/>
        <v>41912</v>
      </c>
    </row>
    <row r="7" spans="1:10" x14ac:dyDescent="0.25">
      <c r="A7" s="4" t="s">
        <v>319</v>
      </c>
      <c r="B7" s="4" t="s">
        <v>8</v>
      </c>
      <c r="C7" s="4" t="s">
        <v>320</v>
      </c>
      <c r="D7" s="4" t="s">
        <v>321</v>
      </c>
      <c r="E7" s="4" t="s">
        <v>322</v>
      </c>
      <c r="F7" s="5">
        <v>76</v>
      </c>
      <c r="G7" s="5">
        <v>78</v>
      </c>
      <c r="H7" s="6" t="s">
        <v>333</v>
      </c>
      <c r="I7" s="6" t="s">
        <v>334</v>
      </c>
      <c r="J7" s="2">
        <f t="shared" si="0"/>
        <v>42003</v>
      </c>
    </row>
    <row r="8" spans="1:10" x14ac:dyDescent="0.25">
      <c r="A8" s="4" t="s">
        <v>319</v>
      </c>
      <c r="B8" s="4" t="s">
        <v>8</v>
      </c>
      <c r="C8" s="4" t="s">
        <v>320</v>
      </c>
      <c r="D8" s="4" t="s">
        <v>321</v>
      </c>
      <c r="E8" s="4" t="s">
        <v>322</v>
      </c>
      <c r="F8" s="5">
        <v>64</v>
      </c>
      <c r="G8" s="5">
        <v>47</v>
      </c>
      <c r="H8" s="6" t="s">
        <v>335</v>
      </c>
      <c r="I8" s="6" t="s">
        <v>336</v>
      </c>
      <c r="J8" s="2">
        <f t="shared" si="0"/>
        <v>42095</v>
      </c>
    </row>
    <row r="9" spans="1:10" x14ac:dyDescent="0.25">
      <c r="A9" s="4" t="s">
        <v>319</v>
      </c>
      <c r="B9" s="4" t="s">
        <v>8</v>
      </c>
      <c r="C9" s="4" t="s">
        <v>320</v>
      </c>
      <c r="D9" s="4" t="s">
        <v>321</v>
      </c>
      <c r="E9" s="4" t="s">
        <v>322</v>
      </c>
      <c r="F9" s="5">
        <v>85</v>
      </c>
      <c r="G9" s="5">
        <v>40</v>
      </c>
      <c r="H9" s="6" t="s">
        <v>337</v>
      </c>
      <c r="I9" s="6" t="s">
        <v>338</v>
      </c>
      <c r="J9" s="2">
        <f t="shared" si="0"/>
        <v>42187</v>
      </c>
    </row>
    <row r="11" spans="1:10" x14ac:dyDescent="0.25">
      <c r="B11" s="8" t="s">
        <v>346</v>
      </c>
      <c r="C11" s="8" t="s">
        <v>339</v>
      </c>
      <c r="D11">
        <f>MEDIAN(B12:B19)</f>
        <v>84.5</v>
      </c>
    </row>
    <row r="12" spans="1:10" x14ac:dyDescent="0.25">
      <c r="B12">
        <v>64</v>
      </c>
    </row>
    <row r="13" spans="1:10" x14ac:dyDescent="0.25">
      <c r="B13">
        <v>72</v>
      </c>
    </row>
    <row r="14" spans="1:10" x14ac:dyDescent="0.25">
      <c r="B14">
        <v>76</v>
      </c>
    </row>
    <row r="15" spans="1:10" x14ac:dyDescent="0.25">
      <c r="B15">
        <v>84</v>
      </c>
    </row>
    <row r="16" spans="1:10" x14ac:dyDescent="0.25">
      <c r="B16">
        <v>85</v>
      </c>
    </row>
    <row r="17" spans="1:9" x14ac:dyDescent="0.25">
      <c r="B17">
        <v>85</v>
      </c>
    </row>
    <row r="18" spans="1:9" x14ac:dyDescent="0.25">
      <c r="B18">
        <v>89</v>
      </c>
    </row>
    <row r="19" spans="1:9" x14ac:dyDescent="0.25">
      <c r="B19">
        <v>95</v>
      </c>
    </row>
    <row r="21" spans="1:9" x14ac:dyDescent="0.25">
      <c r="A21" t="s">
        <v>281</v>
      </c>
      <c r="B21" t="s">
        <v>309</v>
      </c>
      <c r="C21" s="2" t="s">
        <v>340</v>
      </c>
      <c r="D21" t="s">
        <v>341</v>
      </c>
      <c r="E21" t="s">
        <v>342</v>
      </c>
      <c r="F21" t="s">
        <v>343</v>
      </c>
      <c r="G21" t="s">
        <v>344</v>
      </c>
      <c r="H21" t="s">
        <v>13</v>
      </c>
      <c r="I21" t="s">
        <v>12</v>
      </c>
    </row>
    <row r="22" spans="1:9" x14ac:dyDescent="0.25">
      <c r="A22">
        <v>72</v>
      </c>
      <c r="B22">
        <v>112</v>
      </c>
      <c r="C22" s="2">
        <v>41547</v>
      </c>
      <c r="D22">
        <v>84.5</v>
      </c>
      <c r="E22" t="str">
        <f>IF(A22&gt;D$22,"Above","Below")</f>
        <v>Below</v>
      </c>
      <c r="F22">
        <f>IF(E22="Below",0,1)</f>
        <v>0</v>
      </c>
      <c r="G22">
        <f>COUNTIF(E22:E29,"Above")/COUNTIF(E22:E29,"Below")</f>
        <v>1</v>
      </c>
      <c r="H22">
        <f>G$22+3*SQRT(G$22*(1+G$22))</f>
        <v>5.2426406871192857</v>
      </c>
      <c r="I22">
        <f>G$22-3*SQRT(G$22*(1+G22))</f>
        <v>-3.2426406871192857</v>
      </c>
    </row>
    <row r="23" spans="1:9" x14ac:dyDescent="0.25">
      <c r="A23">
        <v>84</v>
      </c>
      <c r="B23">
        <v>113</v>
      </c>
      <c r="C23" s="2">
        <v>41638</v>
      </c>
      <c r="E23" t="str">
        <f t="shared" ref="E23:E29" si="1">IF(A23&gt;D$22,"Above","Below")</f>
        <v>Below</v>
      </c>
      <c r="F23">
        <f>IF(E23="Below",0,1+F22)</f>
        <v>0</v>
      </c>
      <c r="H23">
        <f t="shared" ref="H23:H29" si="2">G$22+3*SQRT(G$22*(1+G$22))</f>
        <v>5.2426406871192857</v>
      </c>
      <c r="I23">
        <v>-3.2426406871192857</v>
      </c>
    </row>
    <row r="24" spans="1:9" x14ac:dyDescent="0.25">
      <c r="A24">
        <v>89</v>
      </c>
      <c r="B24">
        <v>131</v>
      </c>
      <c r="C24" s="2">
        <v>41730</v>
      </c>
      <c r="E24" t="str">
        <f t="shared" si="1"/>
        <v>Above</v>
      </c>
      <c r="F24">
        <f>IF(E24="Below",0,1+F23)</f>
        <v>1</v>
      </c>
      <c r="H24">
        <f t="shared" si="2"/>
        <v>5.2426406871192857</v>
      </c>
      <c r="I24">
        <v>-3.2426406871192857</v>
      </c>
    </row>
    <row r="25" spans="1:9" x14ac:dyDescent="0.25">
      <c r="A25">
        <v>85</v>
      </c>
      <c r="B25">
        <v>125</v>
      </c>
      <c r="C25" s="2">
        <v>41822</v>
      </c>
      <c r="E25" t="str">
        <f t="shared" si="1"/>
        <v>Above</v>
      </c>
      <c r="F25">
        <f t="shared" ref="F25:F29" si="3">IF(E25="Below",0,1+F24)</f>
        <v>2</v>
      </c>
      <c r="H25">
        <f t="shared" si="2"/>
        <v>5.2426406871192857</v>
      </c>
      <c r="I25">
        <v>-3.2426406871192857</v>
      </c>
    </row>
    <row r="26" spans="1:9" x14ac:dyDescent="0.25">
      <c r="A26">
        <v>95</v>
      </c>
      <c r="B26">
        <v>100</v>
      </c>
      <c r="C26" s="2">
        <v>41912</v>
      </c>
      <c r="E26" t="str">
        <f t="shared" si="1"/>
        <v>Above</v>
      </c>
      <c r="F26">
        <f t="shared" si="3"/>
        <v>3</v>
      </c>
      <c r="H26">
        <f t="shared" si="2"/>
        <v>5.2426406871192857</v>
      </c>
      <c r="I26">
        <v>-3.2426406871192857</v>
      </c>
    </row>
    <row r="27" spans="1:9" x14ac:dyDescent="0.25">
      <c r="A27">
        <v>76</v>
      </c>
      <c r="B27">
        <v>78</v>
      </c>
      <c r="C27" s="2">
        <v>42003</v>
      </c>
      <c r="E27" t="str">
        <f t="shared" si="1"/>
        <v>Below</v>
      </c>
      <c r="F27">
        <f t="shared" si="3"/>
        <v>0</v>
      </c>
      <c r="H27">
        <f t="shared" si="2"/>
        <v>5.2426406871192857</v>
      </c>
      <c r="I27">
        <v>-3.2426406871192857</v>
      </c>
    </row>
    <row r="28" spans="1:9" x14ac:dyDescent="0.25">
      <c r="A28">
        <v>64</v>
      </c>
      <c r="B28">
        <v>47</v>
      </c>
      <c r="C28" s="2">
        <v>42095</v>
      </c>
      <c r="E28" t="str">
        <f t="shared" si="1"/>
        <v>Below</v>
      </c>
      <c r="F28">
        <f t="shared" si="3"/>
        <v>0</v>
      </c>
      <c r="H28">
        <f t="shared" si="2"/>
        <v>5.2426406871192857</v>
      </c>
      <c r="I28">
        <v>-3.2426406871192857</v>
      </c>
    </row>
    <row r="29" spans="1:9" x14ac:dyDescent="0.25">
      <c r="A29">
        <v>85</v>
      </c>
      <c r="B29">
        <v>40</v>
      </c>
      <c r="C29" s="2">
        <v>42187</v>
      </c>
      <c r="E29" t="str">
        <f t="shared" si="1"/>
        <v>Above</v>
      </c>
      <c r="F29">
        <f t="shared" si="3"/>
        <v>1</v>
      </c>
      <c r="H29">
        <f t="shared" si="2"/>
        <v>5.2426406871192857</v>
      </c>
      <c r="I29">
        <v>-3.2426406871192857</v>
      </c>
    </row>
    <row r="32" spans="1:9" x14ac:dyDescent="0.25">
      <c r="A32" t="s">
        <v>271</v>
      </c>
      <c r="B32" t="s">
        <v>13</v>
      </c>
      <c r="C32" t="s">
        <v>343</v>
      </c>
    </row>
    <row r="33" spans="1:3" x14ac:dyDescent="0.25">
      <c r="A33" s="2">
        <v>41547</v>
      </c>
      <c r="B33">
        <v>5.2426406871192857</v>
      </c>
      <c r="C33">
        <v>0</v>
      </c>
    </row>
    <row r="34" spans="1:3" x14ac:dyDescent="0.25">
      <c r="A34" s="2">
        <v>41638</v>
      </c>
      <c r="B34">
        <v>5.2426406871192857</v>
      </c>
      <c r="C34">
        <v>0</v>
      </c>
    </row>
    <row r="35" spans="1:3" x14ac:dyDescent="0.25">
      <c r="A35" s="2">
        <v>41730</v>
      </c>
      <c r="B35">
        <v>5.2426406871192857</v>
      </c>
      <c r="C35">
        <v>1</v>
      </c>
    </row>
    <row r="36" spans="1:3" x14ac:dyDescent="0.25">
      <c r="A36" s="2">
        <v>41822</v>
      </c>
      <c r="B36">
        <v>5.2426406871192857</v>
      </c>
      <c r="C36">
        <v>2</v>
      </c>
    </row>
    <row r="37" spans="1:3" x14ac:dyDescent="0.25">
      <c r="A37" s="2">
        <v>41912</v>
      </c>
      <c r="B37">
        <v>5.2426406871192857</v>
      </c>
      <c r="C37">
        <v>3</v>
      </c>
    </row>
    <row r="38" spans="1:3" x14ac:dyDescent="0.25">
      <c r="A38" s="2">
        <v>42003</v>
      </c>
      <c r="B38">
        <v>5.2426406871192857</v>
      </c>
      <c r="C38">
        <v>0</v>
      </c>
    </row>
    <row r="39" spans="1:3" x14ac:dyDescent="0.25">
      <c r="A39" s="2">
        <v>42095</v>
      </c>
      <c r="B39">
        <v>5.2426406871192857</v>
      </c>
      <c r="C39">
        <v>0</v>
      </c>
    </row>
    <row r="40" spans="1:3" x14ac:dyDescent="0.25">
      <c r="A40" s="2">
        <v>42187</v>
      </c>
      <c r="B40">
        <v>5.2426406871192857</v>
      </c>
      <c r="C40">
        <v>1</v>
      </c>
    </row>
    <row r="54" spans="1:3" x14ac:dyDescent="0.25">
      <c r="A54" t="s">
        <v>345</v>
      </c>
    </row>
    <row r="55" spans="1:3" x14ac:dyDescent="0.25">
      <c r="A55" t="s">
        <v>346</v>
      </c>
      <c r="B55" t="s">
        <v>339</v>
      </c>
      <c r="C55">
        <f>MEDIAN(A56:A63)</f>
        <v>84.5</v>
      </c>
    </row>
    <row r="56" spans="1:3" x14ac:dyDescent="0.25">
      <c r="A56">
        <v>64</v>
      </c>
      <c r="B56" t="s">
        <v>347</v>
      </c>
      <c r="C56">
        <f>MEDIAN(A60:A63)</f>
        <v>87</v>
      </c>
    </row>
    <row r="57" spans="1:3" x14ac:dyDescent="0.25">
      <c r="A57">
        <v>72</v>
      </c>
      <c r="B57" t="s">
        <v>348</v>
      </c>
      <c r="C57">
        <f>MEDIAN(A56:A59)</f>
        <v>74</v>
      </c>
    </row>
    <row r="58" spans="1:3" x14ac:dyDescent="0.25">
      <c r="A58">
        <v>76</v>
      </c>
      <c r="B58" t="s">
        <v>349</v>
      </c>
      <c r="C58">
        <f>C56-C57</f>
        <v>13</v>
      </c>
    </row>
    <row r="59" spans="1:3" x14ac:dyDescent="0.25">
      <c r="A59">
        <v>84</v>
      </c>
    </row>
    <row r="60" spans="1:3" x14ac:dyDescent="0.25">
      <c r="A60">
        <v>85</v>
      </c>
    </row>
    <row r="61" spans="1:3" x14ac:dyDescent="0.25">
      <c r="A61">
        <v>85</v>
      </c>
    </row>
    <row r="62" spans="1:3" x14ac:dyDescent="0.25">
      <c r="A62">
        <v>89</v>
      </c>
    </row>
    <row r="63" spans="1:3" x14ac:dyDescent="0.25">
      <c r="A63">
        <v>95</v>
      </c>
    </row>
    <row r="65" spans="1:3" x14ac:dyDescent="0.25">
      <c r="A65" t="s">
        <v>350</v>
      </c>
      <c r="B65" t="s">
        <v>13</v>
      </c>
      <c r="C65" t="s">
        <v>12</v>
      </c>
    </row>
    <row r="66" spans="1:3" x14ac:dyDescent="0.25">
      <c r="A66">
        <v>84</v>
      </c>
      <c r="B66">
        <f>C$56+1.5*C$58</f>
        <v>106.5</v>
      </c>
      <c r="C66">
        <f>C$57-1.5*C$58</f>
        <v>54.5</v>
      </c>
    </row>
    <row r="67" spans="1:3" x14ac:dyDescent="0.25">
      <c r="A67">
        <v>89</v>
      </c>
      <c r="B67">
        <f t="shared" ref="B67:B73" si="4">C$56+1.5*C$58</f>
        <v>106.5</v>
      </c>
      <c r="C67">
        <f t="shared" ref="C67:C73" si="5">C$57-1.5*C$58</f>
        <v>54.5</v>
      </c>
    </row>
    <row r="68" spans="1:3" x14ac:dyDescent="0.25">
      <c r="A68">
        <v>85</v>
      </c>
      <c r="B68">
        <f t="shared" si="4"/>
        <v>106.5</v>
      </c>
      <c r="C68">
        <f t="shared" si="5"/>
        <v>54.5</v>
      </c>
    </row>
    <row r="69" spans="1:3" x14ac:dyDescent="0.25">
      <c r="A69">
        <v>72</v>
      </c>
      <c r="B69">
        <f t="shared" si="4"/>
        <v>106.5</v>
      </c>
      <c r="C69">
        <f t="shared" si="5"/>
        <v>54.5</v>
      </c>
    </row>
    <row r="70" spans="1:3" x14ac:dyDescent="0.25">
      <c r="A70">
        <v>95</v>
      </c>
      <c r="B70">
        <f t="shared" si="4"/>
        <v>106.5</v>
      </c>
      <c r="C70">
        <f t="shared" si="5"/>
        <v>54.5</v>
      </c>
    </row>
    <row r="71" spans="1:3" x14ac:dyDescent="0.25">
      <c r="A71">
        <v>76</v>
      </c>
      <c r="B71">
        <f t="shared" si="4"/>
        <v>106.5</v>
      </c>
      <c r="C71">
        <f t="shared" si="5"/>
        <v>54.5</v>
      </c>
    </row>
    <row r="72" spans="1:3" x14ac:dyDescent="0.25">
      <c r="A72">
        <v>64</v>
      </c>
      <c r="B72">
        <f t="shared" si="4"/>
        <v>106.5</v>
      </c>
      <c r="C72">
        <f t="shared" si="5"/>
        <v>54.5</v>
      </c>
    </row>
    <row r="73" spans="1:3" x14ac:dyDescent="0.25">
      <c r="A73">
        <v>85</v>
      </c>
      <c r="B73">
        <f t="shared" si="4"/>
        <v>106.5</v>
      </c>
      <c r="C73">
        <f t="shared" si="5"/>
        <v>54.5</v>
      </c>
    </row>
  </sheetData>
  <sortState ref="A22:C29">
    <sortCondition ref="C21"/>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Satisfaction</vt:lpstr>
      <vt:lpstr>Data</vt:lpstr>
      <vt:lpstr>Physical Restraints</vt:lpstr>
      <vt:lpstr>CABG Mortality</vt:lpstr>
      <vt:lpstr>Over use of antibiotics</vt:lpstr>
      <vt:lpstr>Sheet6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Anoop D Kavalloor The Unqualified Genius</dc:creator>
  <cp:lastModifiedBy>Farrokh Alemi</cp:lastModifiedBy>
  <dcterms:created xsi:type="dcterms:W3CDTF">2018-12-10T14:38:08Z</dcterms:created>
  <dcterms:modified xsi:type="dcterms:W3CDTF">2019-01-15T16:45:05Z</dcterms:modified>
</cp:coreProperties>
</file>